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860" windowHeight="4830" activeTab="5"/>
  </bookViews>
  <sheets>
    <sheet name="Manual" sheetId="1" r:id="rId1"/>
    <sheet name="Osc_1" sheetId="2" r:id="rId2"/>
    <sheet name="Osc_2" sheetId="3" r:id="rId3"/>
    <sheet name="Osc_3" sheetId="4" r:id="rId4"/>
    <sheet name="Tutorial_5" sheetId="5" r:id="rId5"/>
    <sheet name="Tutorial_5_Custom_Function" sheetId="6" r:id="rId6"/>
  </sheets>
  <definedNames/>
  <calcPr fullCalcOnLoad="1"/>
</workbook>
</file>

<file path=xl/sharedStrings.xml><?xml version="1.0" encoding="utf-8"?>
<sst xmlns="http://schemas.openxmlformats.org/spreadsheetml/2006/main" count="114" uniqueCount="40">
  <si>
    <t>x</t>
  </si>
  <si>
    <t>Time</t>
  </si>
  <si>
    <t>M =</t>
  </si>
  <si>
    <t>K =</t>
  </si>
  <si>
    <t>DC =</t>
  </si>
  <si>
    <t>delta t =</t>
  </si>
  <si>
    <t>t</t>
  </si>
  <si>
    <t>a</t>
  </si>
  <si>
    <t>v</t>
  </si>
  <si>
    <t>Increment</t>
  </si>
  <si>
    <t>X_mass</t>
  </si>
  <si>
    <t>Y_mass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</si>
  <si>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</si>
  <si>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</si>
  <si>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</si>
  <si>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</si>
  <si>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</si>
  <si>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</si>
  <si>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</si>
  <si>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</si>
  <si>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</si>
  <si>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</si>
  <si>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L0</t>
  </si>
  <si>
    <t>Spring</t>
  </si>
  <si>
    <t>Base_Plate</t>
  </si>
  <si>
    <t>Proof_Mass</t>
  </si>
  <si>
    <t>Initial Conditions</t>
  </si>
  <si>
    <t>Damping Ratio =</t>
  </si>
  <si>
    <t>Damper Cylinder</t>
  </si>
  <si>
    <t>Damper Piston</t>
  </si>
  <si>
    <t>x-1</t>
  </si>
  <si>
    <t>x-2</t>
  </si>
  <si>
    <t>Current Time Calculations</t>
  </si>
  <si>
    <t>time</t>
  </si>
  <si>
    <t>x_mass</t>
  </si>
  <si>
    <t>t-2</t>
  </si>
  <si>
    <t>t-1</t>
  </si>
  <si>
    <t>t0</t>
  </si>
  <si>
    <t>x0</t>
  </si>
  <si>
    <t>Initial conditions (storage)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</si>
</sst>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sz val="1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"/>
      <color indexed="18"/>
      <name val="Arial"/>
      <family val="0"/>
    </font>
    <font>
      <b/>
      <sz val="14"/>
      <color indexed="18"/>
      <name val="Arial"/>
      <family val="0"/>
    </font>
    <font>
      <b/>
      <sz val="14"/>
      <color indexed="13"/>
      <name val="Arial"/>
      <family val="0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24" borderId="10" xfId="0" applyFont="1" applyFill="1" applyBorder="1" applyAlignment="1">
      <alignment horizontal="right"/>
    </xf>
    <xf numFmtId="0" fontId="7" fillId="24" borderId="1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right"/>
    </xf>
    <xf numFmtId="0" fontId="7" fillId="7" borderId="14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right"/>
    </xf>
    <xf numFmtId="0" fontId="7" fillId="2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0" borderId="16" xfId="0" applyFont="1" applyFill="1" applyBorder="1" applyAlignment="1">
      <alignment horizontal="right"/>
    </xf>
    <xf numFmtId="0" fontId="7" fillId="20" borderId="17" xfId="0" applyFont="1" applyFill="1" applyBorder="1" applyAlignment="1">
      <alignment horizontal="center"/>
    </xf>
    <xf numFmtId="0" fontId="7" fillId="22" borderId="12" xfId="0" applyFont="1" applyFill="1" applyBorder="1" applyAlignment="1">
      <alignment horizontal="right"/>
    </xf>
    <xf numFmtId="0" fontId="1" fillId="22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7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25" borderId="2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43" fillId="25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"/>
          <c:w val="0.9345"/>
          <c:h val="0.96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Manual!$C$4:$C$13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Manual!$D$4:$D$13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0266094"/>
        <c:axId val="5523935"/>
      </c:scatterChart>
      <c:valAx>
        <c:axId val="6026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935"/>
        <c:crosses val="autoZero"/>
        <c:crossBetween val="midCat"/>
        <c:dispUnits/>
      </c:valAx>
      <c:valAx>
        <c:axId val="5523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(coordinate)
 [m]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6094"/>
        <c:crosses val="autoZero"/>
        <c:crossBetween val="midCat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Tutorial_5_Custom_Function!$D$12</c:f>
              <c:strCache>
                <c:ptCount val="1"/>
                <c:pt idx="0">
                  <c:v>-0.4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Tutorial_5_Custom_Function!$C$13:$C$1001</c:f>
              <c:numCache/>
            </c:numRef>
          </c:xVal>
          <c:yVal>
            <c:numRef>
              <c:f>Tutorial_5_Custom_Function!$D$13:$D$1001</c:f>
              <c:numCache/>
            </c:numRef>
          </c:yVal>
          <c:smooth val="1"/>
        </c:ser>
        <c:axId val="14359720"/>
        <c:axId val="62128617"/>
      </c:scatterChart>
      <c:valAx>
        <c:axId val="1435972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28617"/>
        <c:crossesAt val="-0.4"/>
        <c:crossBetween val="midCat"/>
        <c:dispUnits/>
      </c:valAx>
      <c:valAx>
        <c:axId val="62128617"/>
        <c:scaling>
          <c:orientation val="minMax"/>
          <c:max val="0.4"/>
          <c:min val="-0.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9720"/>
        <c:crosses val="autoZero"/>
        <c:crossBetween val="midCat"/>
        <c:dispUnits/>
        <c:majorUnit val="0.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Osc_1!$B$8:$B$1008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Osc_1!$E$8:$E$1008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0"/>
        </c:ser>
        <c:axId val="49715416"/>
        <c:axId val="44785561"/>
      </c:scatterChart>
      <c:valAx>
        <c:axId val="4971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85561"/>
        <c:crossesAt val="-0.4"/>
        <c:crossBetween val="midCat"/>
        <c:dispUnits/>
      </c:valAx>
      <c:valAx>
        <c:axId val="44785561"/>
        <c:scaling>
          <c:orientation val="minMax"/>
          <c:max val="0.4"/>
          <c:min val="-0.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5416"/>
        <c:crosses val="autoZero"/>
        <c:crossBetween val="midCat"/>
        <c:dispUnits/>
        <c:majorUnit val="0.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Osc_2!$B$8:$B$1000</c:f>
              <c:numCache>
                <c:ptCount val="9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</c:numCache>
            </c:numRef>
          </c:xVal>
          <c:yVal>
            <c:numRef>
              <c:f>Osc_2!$E$8:$E$1000</c:f>
              <c:numCache>
                <c:ptCount val="9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</c:numCache>
            </c:numRef>
          </c:yVal>
          <c:smooth val="0"/>
        </c:ser>
        <c:axId val="416866"/>
        <c:axId val="3751795"/>
      </c:scatterChart>
      <c:valAx>
        <c:axId val="41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795"/>
        <c:crossesAt val="-0.4"/>
        <c:crossBetween val="midCat"/>
        <c:dispUnits/>
      </c:valAx>
      <c:valAx>
        <c:axId val="3751795"/>
        <c:scaling>
          <c:orientation val="minMax"/>
          <c:max val="0.4"/>
          <c:min val="-0.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66"/>
        <c:crosses val="autoZero"/>
        <c:crossBetween val="midCat"/>
        <c:dispUnits/>
        <c:majorUnit val="0.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0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Osc_2!$G$25</c:f>
              <c:numCache>
                <c:ptCount val="1"/>
                <c:pt idx="0">
                  <c:v>-0.001002834465982174</c:v>
                </c:pt>
              </c:numCache>
            </c:numRef>
          </c:xVal>
          <c:yVal>
            <c:numRef>
              <c:f>Osc_2!$H$25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3766156"/>
        <c:axId val="35459949"/>
      </c:scatterChart>
      <c:valAx>
        <c:axId val="33766156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9949"/>
        <c:crosses val="autoZero"/>
        <c:crossBetween val="midCat"/>
        <c:dispUnits/>
        <c:minorUnit val="0.1"/>
      </c:valAx>
      <c:valAx>
        <c:axId val="35459949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6156"/>
        <c:crossesAt val="0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BasePlate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Osc_3!$P$27:$P$52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Osc_3!$Q$27:$Q$52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ProofMass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Osc_3!$J$27:$J$35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Osc_3!$K$27:$K$35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Osc_3!$M$27:$M$41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Osc_3!$N$27:$N$41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Cylinder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Osc_3!$S$27:$S$35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Osc_3!$T$27:$T$35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Piston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Osc_3!$V$27:$V$33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Osc_3!$W$27:$W$33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0704086"/>
        <c:axId val="53683591"/>
      </c:scatterChart>
      <c:valAx>
        <c:axId val="50704086"/>
        <c:scaling>
          <c:orientation val="minMax"/>
          <c:max val="0.8"/>
          <c:min val="-1.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3591"/>
        <c:crosses val="autoZero"/>
        <c:crossBetween val="midCat"/>
        <c:dispUnits/>
        <c:majorUnit val="0.5"/>
        <c:minorUnit val="0.1"/>
      </c:valAx>
      <c:valAx>
        <c:axId val="53683591"/>
        <c:scaling>
          <c:orientation val="minMax"/>
          <c:max val="0.5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086"/>
        <c:crossesAt val="0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Osc_3!$B$9:$B$1000</c:f>
              <c:numCache>
                <c:ptCount val="9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</c:numCache>
            </c:numRef>
          </c:xVal>
          <c:yVal>
            <c:numRef>
              <c:f>Osc_3!$E$9:$E$1000</c:f>
              <c:numCache>
                <c:ptCount val="9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</c:numCache>
            </c:numRef>
          </c:yVal>
          <c:smooth val="1"/>
        </c:ser>
        <c:axId val="13390272"/>
        <c:axId val="53403585"/>
      </c:scatterChart>
      <c:valAx>
        <c:axId val="1339027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03585"/>
        <c:crossesAt val="-0.4"/>
        <c:crossBetween val="midCat"/>
        <c:dispUnits/>
      </c:valAx>
      <c:valAx>
        <c:axId val="53403585"/>
        <c:scaling>
          <c:orientation val="minMax"/>
          <c:max val="0.4"/>
          <c:min val="-0.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90272"/>
        <c:crosses val="autoZero"/>
        <c:crossBetween val="midCat"/>
        <c:dispUnits/>
        <c:majorUnit val="0.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BasePlate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Tutorial_5!$P$27:$P$52</c:f>
              <c:numCache/>
            </c:numRef>
          </c:xVal>
          <c:yVal>
            <c:numRef>
              <c:f>Tutorial_5!$Q$27:$Q$52</c:f>
              <c:numCache/>
            </c:numRef>
          </c:yVal>
          <c:smooth val="0"/>
        </c:ser>
        <c:ser>
          <c:idx val="0"/>
          <c:order val="1"/>
          <c:tx>
            <c:v>ProofMass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Tutorial_5!$J$27:$J$35</c:f>
              <c:numCache/>
            </c:numRef>
          </c:xVal>
          <c:yVal>
            <c:numRef>
              <c:f>Tutorial_5!$K$27:$K$35</c:f>
              <c:numCache/>
            </c:numRef>
          </c:yVal>
          <c:smooth val="0"/>
        </c:ser>
        <c:ser>
          <c:idx val="2"/>
          <c:order val="2"/>
          <c:tx>
            <c:v>Spring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Tutorial_5!$M$27:$M$41</c:f>
              <c:numCache/>
            </c:numRef>
          </c:xVal>
          <c:yVal>
            <c:numRef>
              <c:f>Tutorial_5!$N$27:$N$41</c:f>
              <c:numCache/>
            </c:numRef>
          </c:yVal>
          <c:smooth val="0"/>
        </c:ser>
        <c:ser>
          <c:idx val="3"/>
          <c:order val="3"/>
          <c:tx>
            <c:v>Cylinder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Tutorial_5!$S$27:$S$35</c:f>
              <c:numCache/>
            </c:numRef>
          </c:xVal>
          <c:yVal>
            <c:numRef>
              <c:f>Tutorial_5!$T$27:$T$35</c:f>
              <c:numCache/>
            </c:numRef>
          </c:yVal>
          <c:smooth val="0"/>
        </c:ser>
        <c:ser>
          <c:idx val="4"/>
          <c:order val="4"/>
          <c:tx>
            <c:v>Piston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Tutorial_5!$V$27:$V$33</c:f>
              <c:numCache/>
            </c:numRef>
          </c:xVal>
          <c:yVal>
            <c:numRef>
              <c:f>Tutorial_5!$W$27:$W$33</c:f>
              <c:numCache/>
            </c:numRef>
          </c:yVal>
          <c:smooth val="0"/>
        </c:ser>
        <c:axId val="10870218"/>
        <c:axId val="30723099"/>
      </c:scatterChart>
      <c:valAx>
        <c:axId val="10870218"/>
        <c:scaling>
          <c:orientation val="minMax"/>
          <c:max val="0.8"/>
          <c:min val="-1.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3099"/>
        <c:crosses val="autoZero"/>
        <c:crossBetween val="midCat"/>
        <c:dispUnits/>
        <c:majorUnit val="0.5"/>
        <c:minorUnit val="0.1"/>
      </c:valAx>
      <c:valAx>
        <c:axId val="30723099"/>
        <c:scaling>
          <c:orientation val="minMax"/>
          <c:max val="0.5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0218"/>
        <c:crossesAt val="0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Tutorial_5!$D$12</c:f>
              <c:strCache>
                <c:ptCount val="1"/>
                <c:pt idx="0">
                  <c:v>-0.4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Tutorial_5!$C$13:$C$1001</c:f>
              <c:numCache/>
            </c:numRef>
          </c:xVal>
          <c:yVal>
            <c:numRef>
              <c:f>Tutorial_5!$D$13:$D$1001</c:f>
              <c:numCache/>
            </c:numRef>
          </c:yVal>
          <c:smooth val="1"/>
        </c:ser>
        <c:axId val="8072436"/>
        <c:axId val="5543061"/>
      </c:scatterChart>
      <c:valAx>
        <c:axId val="807243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061"/>
        <c:crossesAt val="-0.4"/>
        <c:crossBetween val="midCat"/>
        <c:dispUnits/>
      </c:valAx>
      <c:valAx>
        <c:axId val="5543061"/>
        <c:scaling>
          <c:orientation val="minMax"/>
          <c:max val="0.4"/>
          <c:min val="-0.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2436"/>
        <c:crosses val="autoZero"/>
        <c:crossBetween val="midCat"/>
        <c:dispUnits/>
        <c:majorUnit val="0.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BasePlate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Tutorial_5_Custom_Function!$P$27:$P$52</c:f>
              <c:numCache/>
            </c:numRef>
          </c:xVal>
          <c:yVal>
            <c:numRef>
              <c:f>Tutorial_5_Custom_Function!$Q$27:$Q$52</c:f>
              <c:numCache/>
            </c:numRef>
          </c:yVal>
          <c:smooth val="0"/>
        </c:ser>
        <c:ser>
          <c:idx val="0"/>
          <c:order val="1"/>
          <c:tx>
            <c:v>ProofMass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Tutorial_5_Custom_Function!$J$27:$J$35</c:f>
              <c:numCache/>
            </c:numRef>
          </c:xVal>
          <c:yVal>
            <c:numRef>
              <c:f>Tutorial_5_Custom_Function!$K$27:$K$35</c:f>
              <c:numCache/>
            </c:numRef>
          </c:yVal>
          <c:smooth val="0"/>
        </c:ser>
        <c:ser>
          <c:idx val="2"/>
          <c:order val="2"/>
          <c:tx>
            <c:v>Spring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Tutorial_5_Custom_Function!$M$27:$M$41</c:f>
              <c:numCache/>
            </c:numRef>
          </c:xVal>
          <c:yVal>
            <c:numRef>
              <c:f>Tutorial_5_Custom_Function!$N$27:$N$41</c:f>
              <c:numCache/>
            </c:numRef>
          </c:yVal>
          <c:smooth val="0"/>
        </c:ser>
        <c:ser>
          <c:idx val="3"/>
          <c:order val="3"/>
          <c:tx>
            <c:v>Cylinder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Tutorial_5_Custom_Function!$S$27:$S$35</c:f>
              <c:numCache/>
            </c:numRef>
          </c:xVal>
          <c:yVal>
            <c:numRef>
              <c:f>Tutorial_5_Custom_Function!$T$27:$T$35</c:f>
              <c:numCache/>
            </c:numRef>
          </c:yVal>
          <c:smooth val="0"/>
        </c:ser>
        <c:ser>
          <c:idx val="4"/>
          <c:order val="4"/>
          <c:tx>
            <c:v>Piston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Tutorial_5_Custom_Function!$V$27:$V$33</c:f>
              <c:numCache/>
            </c:numRef>
          </c:xVal>
          <c:yVal>
            <c:numRef>
              <c:f>Tutorial_5_Custom_Function!$W$27:$W$33</c:f>
              <c:numCache/>
            </c:numRef>
          </c:yVal>
          <c:smooth val="0"/>
        </c:ser>
        <c:axId val="49887550"/>
        <c:axId val="46334767"/>
      </c:scatterChart>
      <c:valAx>
        <c:axId val="49887550"/>
        <c:scaling>
          <c:orientation val="minMax"/>
          <c:max val="0.8"/>
          <c:min val="-1.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34767"/>
        <c:crosses val="autoZero"/>
        <c:crossBetween val="midCat"/>
        <c:dispUnits/>
        <c:majorUnit val="0.5"/>
        <c:minorUnit val="0.1"/>
      </c:valAx>
      <c:valAx>
        <c:axId val="46334767"/>
        <c:scaling>
          <c:orientation val="minMax"/>
          <c:max val="0.5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7550"/>
        <c:crossesAt val="0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28575</xdr:rowOff>
    </xdr:from>
    <xdr:to>
      <xdr:col>14</xdr:col>
      <xdr:colOff>257175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057650" y="190500"/>
        <a:ext cx="4733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9525</xdr:rowOff>
    </xdr:from>
    <xdr:to>
      <xdr:col>12</xdr:col>
      <xdr:colOff>9525</xdr:colOff>
      <xdr:row>7</xdr:row>
      <xdr:rowOff>0</xdr:rowOff>
    </xdr:to>
    <xdr:graphicFrame>
      <xdr:nvGraphicFramePr>
        <xdr:cNvPr id="1" name="Chart 15"/>
        <xdr:cNvGraphicFramePr/>
      </xdr:nvGraphicFramePr>
      <xdr:xfrm>
        <a:off x="2219325" y="9525"/>
        <a:ext cx="54864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304800</xdr:colOff>
      <xdr:row>0</xdr:row>
      <xdr:rowOff>285750</xdr:rowOff>
    </xdr:to>
    <xdr:pic>
      <xdr:nvPicPr>
        <xdr:cNvPr id="2" name="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2</xdr:col>
      <xdr:colOff>304800</xdr:colOff>
      <xdr:row>1</xdr:row>
      <xdr:rowOff>295275</xdr:rowOff>
    </xdr:to>
    <xdr:pic>
      <xdr:nvPicPr>
        <xdr:cNvPr id="3" name="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30480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304800</xdr:colOff>
      <xdr:row>2</xdr:row>
      <xdr:rowOff>295275</xdr:rowOff>
    </xdr:to>
    <xdr:pic>
      <xdr:nvPicPr>
        <xdr:cNvPr id="4" name="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60007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</xdr:row>
      <xdr:rowOff>9525</xdr:rowOff>
    </xdr:from>
    <xdr:to>
      <xdr:col>2</xdr:col>
      <xdr:colOff>304800</xdr:colOff>
      <xdr:row>3</xdr:row>
      <xdr:rowOff>295275</xdr:rowOff>
    </xdr:to>
    <xdr:pic>
      <xdr:nvPicPr>
        <xdr:cNvPr id="5" name="delta_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8953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9525</xdr:rowOff>
    </xdr:from>
    <xdr:to>
      <xdr:col>14</xdr:col>
      <xdr:colOff>85725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3600450" y="9525"/>
        <a:ext cx="54864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7</xdr:row>
      <xdr:rowOff>28575</xdr:rowOff>
    </xdr:from>
    <xdr:to>
      <xdr:col>14</xdr:col>
      <xdr:colOff>85725</xdr:colOff>
      <xdr:row>18</xdr:row>
      <xdr:rowOff>114300</xdr:rowOff>
    </xdr:to>
    <xdr:graphicFrame>
      <xdr:nvGraphicFramePr>
        <xdr:cNvPr id="2" name="Chart 6"/>
        <xdr:cNvGraphicFramePr/>
      </xdr:nvGraphicFramePr>
      <xdr:xfrm>
        <a:off x="3609975" y="2028825"/>
        <a:ext cx="54768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590550</xdr:colOff>
      <xdr:row>4</xdr:row>
      <xdr:rowOff>285750</xdr:rowOff>
    </xdr:to>
    <xdr:sp macro="[0]!Sheet7.Start">
      <xdr:nvSpPr>
        <xdr:cNvPr id="3" name="Text Box 7"/>
        <xdr:cNvSpPr txBox="1">
          <a:spLocks noChangeArrowheads="1"/>
        </xdr:cNvSpPr>
      </xdr:nvSpPr>
      <xdr:spPr>
        <a:xfrm>
          <a:off x="1704975" y="1200150"/>
          <a:ext cx="571500" cy="2667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304800</xdr:colOff>
      <xdr:row>0</xdr:row>
      <xdr:rowOff>285750</xdr:rowOff>
    </xdr:to>
    <xdr:pic>
      <xdr:nvPicPr>
        <xdr:cNvPr id="4" name="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2</xdr:col>
      <xdr:colOff>304800</xdr:colOff>
      <xdr:row>1</xdr:row>
      <xdr:rowOff>295275</xdr:rowOff>
    </xdr:to>
    <xdr:pic>
      <xdr:nvPicPr>
        <xdr:cNvPr id="5" name="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30480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304800</xdr:colOff>
      <xdr:row>2</xdr:row>
      <xdr:rowOff>295275</xdr:rowOff>
    </xdr:to>
    <xdr:pic>
      <xdr:nvPicPr>
        <xdr:cNvPr id="6" name="D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60007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</xdr:row>
      <xdr:rowOff>9525</xdr:rowOff>
    </xdr:from>
    <xdr:to>
      <xdr:col>2</xdr:col>
      <xdr:colOff>304800</xdr:colOff>
      <xdr:row>3</xdr:row>
      <xdr:rowOff>295275</xdr:rowOff>
    </xdr:to>
    <xdr:pic>
      <xdr:nvPicPr>
        <xdr:cNvPr id="7" name="delta_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8953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180975</xdr:rowOff>
    </xdr:from>
    <xdr:to>
      <xdr:col>12</xdr:col>
      <xdr:colOff>466725</xdr:colOff>
      <xdr:row>21</xdr:row>
      <xdr:rowOff>161925</xdr:rowOff>
    </xdr:to>
    <xdr:graphicFrame>
      <xdr:nvGraphicFramePr>
        <xdr:cNvPr id="1" name="Chart 6"/>
        <xdr:cNvGraphicFramePr/>
      </xdr:nvGraphicFramePr>
      <xdr:xfrm>
        <a:off x="4010025" y="2181225"/>
        <a:ext cx="46482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9525</xdr:rowOff>
    </xdr:from>
    <xdr:to>
      <xdr:col>13</xdr:col>
      <xdr:colOff>114300</xdr:colOff>
      <xdr:row>7</xdr:row>
      <xdr:rowOff>133350</xdr:rowOff>
    </xdr:to>
    <xdr:graphicFrame>
      <xdr:nvGraphicFramePr>
        <xdr:cNvPr id="2" name="Chart 1"/>
        <xdr:cNvGraphicFramePr/>
      </xdr:nvGraphicFramePr>
      <xdr:xfrm>
        <a:off x="4000500" y="9525"/>
        <a:ext cx="49149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762000</xdr:colOff>
      <xdr:row>4</xdr:row>
      <xdr:rowOff>266700</xdr:rowOff>
    </xdr:from>
    <xdr:to>
      <xdr:col>1</xdr:col>
      <xdr:colOff>447675</xdr:colOff>
      <xdr:row>6</xdr:row>
      <xdr:rowOff>0</xdr:rowOff>
    </xdr:to>
    <xdr:sp macro="[0]!Sheet8.StartStop">
      <xdr:nvSpPr>
        <xdr:cNvPr id="3" name="Text Box 7"/>
        <xdr:cNvSpPr txBox="1">
          <a:spLocks noChangeArrowheads="1"/>
        </xdr:cNvSpPr>
      </xdr:nvSpPr>
      <xdr:spPr>
        <a:xfrm>
          <a:off x="762000" y="1457325"/>
          <a:ext cx="1133475" cy="285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Start/Pause</a:t>
          </a:r>
        </a:p>
      </xdr:txBody>
    </xdr:sp>
    <xdr:clientData/>
  </xdr:twoCellAnchor>
  <xdr:twoCellAnchor editAs="absolute">
    <xdr:from>
      <xdr:col>0</xdr:col>
      <xdr:colOff>19050</xdr:colOff>
      <xdr:row>4</xdr:row>
      <xdr:rowOff>266700</xdr:rowOff>
    </xdr:from>
    <xdr:to>
      <xdr:col>0</xdr:col>
      <xdr:colOff>647700</xdr:colOff>
      <xdr:row>6</xdr:row>
      <xdr:rowOff>0</xdr:rowOff>
    </xdr:to>
    <xdr:sp macro="[0]!Sheet8.reset">
      <xdr:nvSpPr>
        <xdr:cNvPr id="4" name="Text Box 105"/>
        <xdr:cNvSpPr txBox="1">
          <a:spLocks noChangeArrowheads="1"/>
        </xdr:cNvSpPr>
      </xdr:nvSpPr>
      <xdr:spPr>
        <a:xfrm>
          <a:off x="19050" y="1457325"/>
          <a:ext cx="628650" cy="285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 editAs="oneCell">
    <xdr:from>
      <xdr:col>12</xdr:col>
      <xdr:colOff>600075</xdr:colOff>
      <xdr:row>7</xdr:row>
      <xdr:rowOff>104775</xdr:rowOff>
    </xdr:from>
    <xdr:to>
      <xdr:col>21</xdr:col>
      <xdr:colOff>533400</xdr:colOff>
      <xdr:row>21</xdr:row>
      <xdr:rowOff>0</xdr:rowOff>
    </xdr:to>
    <xdr:pic>
      <xdr:nvPicPr>
        <xdr:cNvPr id="5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2105025"/>
          <a:ext cx="54197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304800</xdr:colOff>
      <xdr:row>0</xdr:row>
      <xdr:rowOff>285750</xdr:rowOff>
    </xdr:to>
    <xdr:pic>
      <xdr:nvPicPr>
        <xdr:cNvPr id="6" name="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2</xdr:col>
      <xdr:colOff>304800</xdr:colOff>
      <xdr:row>1</xdr:row>
      <xdr:rowOff>295275</xdr:rowOff>
    </xdr:to>
    <xdr:pic>
      <xdr:nvPicPr>
        <xdr:cNvPr id="7" name="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30480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304800</xdr:colOff>
      <xdr:row>2</xdr:row>
      <xdr:rowOff>295275</xdr:rowOff>
    </xdr:to>
    <xdr:pic>
      <xdr:nvPicPr>
        <xdr:cNvPr id="8" name="D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60007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</xdr:row>
      <xdr:rowOff>9525</xdr:rowOff>
    </xdr:from>
    <xdr:to>
      <xdr:col>2</xdr:col>
      <xdr:colOff>304800</xdr:colOff>
      <xdr:row>3</xdr:row>
      <xdr:rowOff>295275</xdr:rowOff>
    </xdr:to>
    <xdr:pic>
      <xdr:nvPicPr>
        <xdr:cNvPr id="9" name="delta_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8953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180975</xdr:rowOff>
    </xdr:from>
    <xdr:to>
      <xdr:col>12</xdr:col>
      <xdr:colOff>466725</xdr:colOff>
      <xdr:row>21</xdr:row>
      <xdr:rowOff>161925</xdr:rowOff>
    </xdr:to>
    <xdr:graphicFrame>
      <xdr:nvGraphicFramePr>
        <xdr:cNvPr id="1" name="Chart 6"/>
        <xdr:cNvGraphicFramePr/>
      </xdr:nvGraphicFramePr>
      <xdr:xfrm>
        <a:off x="4295775" y="2181225"/>
        <a:ext cx="46482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9525</xdr:rowOff>
    </xdr:from>
    <xdr:to>
      <xdr:col>13</xdr:col>
      <xdr:colOff>114300</xdr:colOff>
      <xdr:row>7</xdr:row>
      <xdr:rowOff>133350</xdr:rowOff>
    </xdr:to>
    <xdr:graphicFrame>
      <xdr:nvGraphicFramePr>
        <xdr:cNvPr id="2" name="Chart 1"/>
        <xdr:cNvGraphicFramePr/>
      </xdr:nvGraphicFramePr>
      <xdr:xfrm>
        <a:off x="4286250" y="9525"/>
        <a:ext cx="49149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762000</xdr:colOff>
      <xdr:row>4</xdr:row>
      <xdr:rowOff>266700</xdr:rowOff>
    </xdr:from>
    <xdr:to>
      <xdr:col>1</xdr:col>
      <xdr:colOff>390525</xdr:colOff>
      <xdr:row>6</xdr:row>
      <xdr:rowOff>0</xdr:rowOff>
    </xdr:to>
    <xdr:sp macro="[0]!Sheet9.StartStop">
      <xdr:nvSpPr>
        <xdr:cNvPr id="3" name="Text Box 7"/>
        <xdr:cNvSpPr txBox="1">
          <a:spLocks noChangeArrowheads="1"/>
        </xdr:cNvSpPr>
      </xdr:nvSpPr>
      <xdr:spPr>
        <a:xfrm>
          <a:off x="762000" y="1457325"/>
          <a:ext cx="1133475" cy="285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Start/Pause</a:t>
          </a:r>
        </a:p>
      </xdr:txBody>
    </xdr:sp>
    <xdr:clientData/>
  </xdr:twoCellAnchor>
  <xdr:twoCellAnchor editAs="absolute">
    <xdr:from>
      <xdr:col>0</xdr:col>
      <xdr:colOff>19050</xdr:colOff>
      <xdr:row>4</xdr:row>
      <xdr:rowOff>266700</xdr:rowOff>
    </xdr:from>
    <xdr:to>
      <xdr:col>0</xdr:col>
      <xdr:colOff>647700</xdr:colOff>
      <xdr:row>6</xdr:row>
      <xdr:rowOff>0</xdr:rowOff>
    </xdr:to>
    <xdr:sp macro="[0]!Sheet9.reset">
      <xdr:nvSpPr>
        <xdr:cNvPr id="4" name="Text Box 105"/>
        <xdr:cNvSpPr txBox="1">
          <a:spLocks noChangeArrowheads="1"/>
        </xdr:cNvSpPr>
      </xdr:nvSpPr>
      <xdr:spPr>
        <a:xfrm>
          <a:off x="19050" y="1457325"/>
          <a:ext cx="628650" cy="285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 editAs="oneCell">
    <xdr:from>
      <xdr:col>12</xdr:col>
      <xdr:colOff>600075</xdr:colOff>
      <xdr:row>7</xdr:row>
      <xdr:rowOff>104775</xdr:rowOff>
    </xdr:from>
    <xdr:to>
      <xdr:col>21</xdr:col>
      <xdr:colOff>533400</xdr:colOff>
      <xdr:row>20</xdr:row>
      <xdr:rowOff>123825</xdr:rowOff>
    </xdr:to>
    <xdr:pic>
      <xdr:nvPicPr>
        <xdr:cNvPr id="5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2105025"/>
          <a:ext cx="54197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304800</xdr:colOff>
      <xdr:row>0</xdr:row>
      <xdr:rowOff>285750</xdr:rowOff>
    </xdr:to>
    <xdr:pic>
      <xdr:nvPicPr>
        <xdr:cNvPr id="6" name="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2</xdr:col>
      <xdr:colOff>304800</xdr:colOff>
      <xdr:row>1</xdr:row>
      <xdr:rowOff>295275</xdr:rowOff>
    </xdr:to>
    <xdr:pic>
      <xdr:nvPicPr>
        <xdr:cNvPr id="7" name="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30480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304800</xdr:colOff>
      <xdr:row>2</xdr:row>
      <xdr:rowOff>295275</xdr:rowOff>
    </xdr:to>
    <xdr:pic>
      <xdr:nvPicPr>
        <xdr:cNvPr id="8" name="D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60007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</xdr:row>
      <xdr:rowOff>9525</xdr:rowOff>
    </xdr:from>
    <xdr:to>
      <xdr:col>2</xdr:col>
      <xdr:colOff>304800</xdr:colOff>
      <xdr:row>3</xdr:row>
      <xdr:rowOff>295275</xdr:rowOff>
    </xdr:to>
    <xdr:pic>
      <xdr:nvPicPr>
        <xdr:cNvPr id="9" name="delta_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8953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21</xdr:row>
      <xdr:rowOff>142875</xdr:rowOff>
    </xdr:from>
    <xdr:to>
      <xdr:col>17</xdr:col>
      <xdr:colOff>257175</xdr:colOff>
      <xdr:row>23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05900" y="5010150"/>
          <a:ext cx="2676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180975</xdr:rowOff>
    </xdr:from>
    <xdr:to>
      <xdr:col>12</xdr:col>
      <xdr:colOff>466725</xdr:colOff>
      <xdr:row>21</xdr:row>
      <xdr:rowOff>161925</xdr:rowOff>
    </xdr:to>
    <xdr:graphicFrame>
      <xdr:nvGraphicFramePr>
        <xdr:cNvPr id="1" name="Chart 6"/>
        <xdr:cNvGraphicFramePr/>
      </xdr:nvGraphicFramePr>
      <xdr:xfrm>
        <a:off x="4295775" y="2181225"/>
        <a:ext cx="46482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9525</xdr:rowOff>
    </xdr:from>
    <xdr:to>
      <xdr:col>13</xdr:col>
      <xdr:colOff>114300</xdr:colOff>
      <xdr:row>7</xdr:row>
      <xdr:rowOff>133350</xdr:rowOff>
    </xdr:to>
    <xdr:graphicFrame>
      <xdr:nvGraphicFramePr>
        <xdr:cNvPr id="2" name="Chart 1"/>
        <xdr:cNvGraphicFramePr/>
      </xdr:nvGraphicFramePr>
      <xdr:xfrm>
        <a:off x="4286250" y="9525"/>
        <a:ext cx="49149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762000</xdr:colOff>
      <xdr:row>4</xdr:row>
      <xdr:rowOff>266700</xdr:rowOff>
    </xdr:from>
    <xdr:to>
      <xdr:col>1</xdr:col>
      <xdr:colOff>390525</xdr:colOff>
      <xdr:row>6</xdr:row>
      <xdr:rowOff>0</xdr:rowOff>
    </xdr:to>
    <xdr:sp macro="[0]!Sheet10.StartStop">
      <xdr:nvSpPr>
        <xdr:cNvPr id="3" name="Text Box 7"/>
        <xdr:cNvSpPr txBox="1">
          <a:spLocks noChangeArrowheads="1"/>
        </xdr:cNvSpPr>
      </xdr:nvSpPr>
      <xdr:spPr>
        <a:xfrm>
          <a:off x="762000" y="1457325"/>
          <a:ext cx="1133475" cy="285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Start/Pause</a:t>
          </a:r>
        </a:p>
      </xdr:txBody>
    </xdr:sp>
    <xdr:clientData/>
  </xdr:twoCellAnchor>
  <xdr:twoCellAnchor editAs="absolute">
    <xdr:from>
      <xdr:col>0</xdr:col>
      <xdr:colOff>19050</xdr:colOff>
      <xdr:row>4</xdr:row>
      <xdr:rowOff>266700</xdr:rowOff>
    </xdr:from>
    <xdr:to>
      <xdr:col>0</xdr:col>
      <xdr:colOff>647700</xdr:colOff>
      <xdr:row>6</xdr:row>
      <xdr:rowOff>0</xdr:rowOff>
    </xdr:to>
    <xdr:sp macro="[0]!Sheet10.reset">
      <xdr:nvSpPr>
        <xdr:cNvPr id="4" name="Text Box 105"/>
        <xdr:cNvSpPr txBox="1">
          <a:spLocks noChangeArrowheads="1"/>
        </xdr:cNvSpPr>
      </xdr:nvSpPr>
      <xdr:spPr>
        <a:xfrm>
          <a:off x="19050" y="1457325"/>
          <a:ext cx="628650" cy="285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 editAs="oneCell">
    <xdr:from>
      <xdr:col>12</xdr:col>
      <xdr:colOff>600075</xdr:colOff>
      <xdr:row>7</xdr:row>
      <xdr:rowOff>104775</xdr:rowOff>
    </xdr:from>
    <xdr:to>
      <xdr:col>21</xdr:col>
      <xdr:colOff>533400</xdr:colOff>
      <xdr:row>20</xdr:row>
      <xdr:rowOff>123825</xdr:rowOff>
    </xdr:to>
    <xdr:pic>
      <xdr:nvPicPr>
        <xdr:cNvPr id="5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2105025"/>
          <a:ext cx="54197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304800</xdr:colOff>
      <xdr:row>0</xdr:row>
      <xdr:rowOff>285750</xdr:rowOff>
    </xdr:to>
    <xdr:pic>
      <xdr:nvPicPr>
        <xdr:cNvPr id="6" name="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2</xdr:col>
      <xdr:colOff>304800</xdr:colOff>
      <xdr:row>1</xdr:row>
      <xdr:rowOff>295275</xdr:rowOff>
    </xdr:to>
    <xdr:pic>
      <xdr:nvPicPr>
        <xdr:cNvPr id="7" name="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30480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304800</xdr:colOff>
      <xdr:row>2</xdr:row>
      <xdr:rowOff>295275</xdr:rowOff>
    </xdr:to>
    <xdr:pic>
      <xdr:nvPicPr>
        <xdr:cNvPr id="8" name="D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60007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</xdr:row>
      <xdr:rowOff>9525</xdr:rowOff>
    </xdr:from>
    <xdr:to>
      <xdr:col>2</xdr:col>
      <xdr:colOff>304800</xdr:colOff>
      <xdr:row>3</xdr:row>
      <xdr:rowOff>295275</xdr:rowOff>
    </xdr:to>
    <xdr:pic>
      <xdr:nvPicPr>
        <xdr:cNvPr id="9" name="delta_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8953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21</xdr:row>
      <xdr:rowOff>38100</xdr:rowOff>
    </xdr:from>
    <xdr:to>
      <xdr:col>17</xdr:col>
      <xdr:colOff>247650</xdr:colOff>
      <xdr:row>22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96375" y="4905375"/>
          <a:ext cx="2676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3:D13"/>
  <sheetViews>
    <sheetView zoomScalePageLayoutView="0" workbookViewId="0" topLeftCell="A1">
      <selection activeCell="E29" sqref="E29"/>
    </sheetView>
  </sheetViews>
  <sheetFormatPr defaultColWidth="9.140625" defaultRowHeight="12.75"/>
  <sheetData>
    <row r="2" ht="13.5" thickBot="1"/>
    <row r="3" spans="3:4" ht="15.75">
      <c r="C3" s="6" t="s">
        <v>1</v>
      </c>
      <c r="D3" s="9" t="s">
        <v>0</v>
      </c>
    </row>
    <row r="4" spans="3:4" ht="12.75">
      <c r="C4" s="7">
        <v>0</v>
      </c>
      <c r="D4" s="10">
        <v>-0.3</v>
      </c>
    </row>
    <row r="5" spans="3:4" ht="12.75">
      <c r="C5" s="7">
        <f aca="true" t="shared" si="0" ref="C5:C13">C4+1</f>
        <v>1</v>
      </c>
      <c r="D5" s="10">
        <v>0</v>
      </c>
    </row>
    <row r="6" spans="3:4" ht="12.75">
      <c r="C6" s="7">
        <f t="shared" si="0"/>
        <v>2</v>
      </c>
      <c r="D6" s="10">
        <v>0.21</v>
      </c>
    </row>
    <row r="7" spans="3:4" ht="12.75">
      <c r="C7" s="7">
        <f t="shared" si="0"/>
        <v>3</v>
      </c>
      <c r="D7" s="10">
        <v>0.14700000000000002</v>
      </c>
    </row>
    <row r="8" spans="3:4" ht="12.75">
      <c r="C8" s="7">
        <f t="shared" si="0"/>
        <v>4</v>
      </c>
      <c r="D8" s="10">
        <v>-0.0441</v>
      </c>
    </row>
    <row r="9" spans="3:4" ht="12.75">
      <c r="C9" s="7">
        <f t="shared" si="0"/>
        <v>5</v>
      </c>
      <c r="D9" s="10">
        <v>-0.13377</v>
      </c>
    </row>
    <row r="10" spans="3:4" ht="12.75">
      <c r="C10" s="7">
        <f t="shared" si="0"/>
        <v>6</v>
      </c>
      <c r="D10" s="10">
        <v>-0.062769</v>
      </c>
    </row>
    <row r="11" spans="3:4" ht="12.75">
      <c r="C11" s="7">
        <f t="shared" si="0"/>
        <v>7</v>
      </c>
      <c r="D11" s="10">
        <v>0.0497007</v>
      </c>
    </row>
    <row r="12" spans="3:4" ht="12.75">
      <c r="C12" s="7">
        <f t="shared" si="0"/>
        <v>8</v>
      </c>
      <c r="D12" s="10">
        <v>0.07872879</v>
      </c>
    </row>
    <row r="13" spans="3:4" ht="13.5" thickBot="1">
      <c r="C13" s="8">
        <f t="shared" si="0"/>
        <v>9</v>
      </c>
      <c r="D13" s="11">
        <v>0.020319663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1013"/>
  <sheetViews>
    <sheetView zoomScale="120" zoomScaleNormal="120" zoomScalePageLayoutView="0" workbookViewId="0" topLeftCell="A1">
      <selection activeCell="A8" sqref="A8"/>
    </sheetView>
  </sheetViews>
  <sheetFormatPr defaultColWidth="9.140625" defaultRowHeight="12.75"/>
  <cols>
    <col min="1" max="1" width="14.8515625" style="2" customWidth="1"/>
    <col min="2" max="13" width="9.140625" style="2" customWidth="1"/>
    <col min="14" max="26" width="9.140625" style="3" customWidth="1"/>
  </cols>
  <sheetData>
    <row r="1" spans="1:3" ht="23.25">
      <c r="A1" s="19" t="s">
        <v>2</v>
      </c>
      <c r="B1" s="20">
        <v>1</v>
      </c>
      <c r="C1" s="1"/>
    </row>
    <row r="2" spans="1:5" ht="23.25">
      <c r="A2" s="21" t="s">
        <v>3</v>
      </c>
      <c r="B2" s="22">
        <v>0.5</v>
      </c>
      <c r="C2" s="4"/>
      <c r="D2" s="5"/>
      <c r="E2" s="5"/>
    </row>
    <row r="3" spans="1:5" ht="23.25">
      <c r="A3" s="23" t="s">
        <v>4</v>
      </c>
      <c r="B3" s="24">
        <v>0.1</v>
      </c>
      <c r="C3" s="13"/>
      <c r="D3" s="14"/>
      <c r="E3" s="5"/>
    </row>
    <row r="4" spans="1:5" ht="24" thickBot="1">
      <c r="A4" s="25" t="s">
        <v>5</v>
      </c>
      <c r="B4" s="26">
        <v>0.1</v>
      </c>
      <c r="C4" s="4"/>
      <c r="D4" s="5"/>
      <c r="E4" s="5"/>
    </row>
    <row r="5" spans="1:5" ht="20.25">
      <c r="A5" s="15"/>
      <c r="B5" s="4"/>
      <c r="C5" s="4"/>
      <c r="D5" s="5"/>
      <c r="E5" s="5"/>
    </row>
    <row r="6" spans="1:3" ht="20.25">
      <c r="A6" s="1"/>
      <c r="B6" s="4"/>
      <c r="C6" s="4"/>
    </row>
    <row r="7" spans="1:22" ht="20.25">
      <c r="A7" s="1"/>
      <c r="B7" s="12" t="s">
        <v>6</v>
      </c>
      <c r="C7" s="12" t="s">
        <v>7</v>
      </c>
      <c r="D7" s="12" t="s">
        <v>8</v>
      </c>
      <c r="E7" s="12" t="s">
        <v>0</v>
      </c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8"/>
      <c r="V7" s="18"/>
    </row>
    <row r="8" spans="1:22" ht="20.25">
      <c r="A8" s="1"/>
      <c r="B8" s="16">
        <v>0</v>
      </c>
      <c r="C8" s="16"/>
      <c r="D8" s="16">
        <v>0</v>
      </c>
      <c r="E8" s="16">
        <v>-0.3</v>
      </c>
      <c r="F8" s="17"/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8"/>
      <c r="V8" s="18"/>
    </row>
    <row r="9" spans="1:22" ht="20.25">
      <c r="A9" s="1"/>
      <c r="B9" s="16">
        <f>B8+B$4</f>
        <v>0.1</v>
      </c>
      <c r="C9" s="16">
        <f>-(E8*B$2+D8*B$3*2*SQRT(B$1*B$2))/B$1</f>
        <v>0.15</v>
      </c>
      <c r="D9" s="16">
        <f>D8+C9*B$4</f>
        <v>0.015</v>
      </c>
      <c r="E9" s="16">
        <f>E8+D9*B$4</f>
        <v>-0.2985</v>
      </c>
      <c r="F9" s="17"/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</row>
    <row r="10" spans="1:22" ht="20.25">
      <c r="A10" s="1"/>
      <c r="B10" s="16">
        <f aca="true" t="shared" si="0" ref="B10:B18">B9+B$4</f>
        <v>0.2</v>
      </c>
      <c r="C10" s="16">
        <f aca="true" t="shared" si="1" ref="C10:C73">-(E9*B$2+D9*B$3*2*SQRT(B$1*B$2))/B$1</f>
        <v>0.14712867965644036</v>
      </c>
      <c r="D10" s="16">
        <f>D9+C10*B$4</f>
        <v>0.029712867965644034</v>
      </c>
      <c r="E10" s="16">
        <f>E9+D10*B$4</f>
        <v>-0.2955287132034356</v>
      </c>
      <c r="F10" s="17"/>
      <c r="G10" s="17"/>
      <c r="H10" s="17"/>
      <c r="I10" s="17"/>
      <c r="J10" s="17"/>
      <c r="K10" s="17"/>
      <c r="L10" s="17"/>
      <c r="M10" s="17"/>
      <c r="N10" s="18"/>
      <c r="O10" s="18"/>
      <c r="P10" s="18"/>
      <c r="Q10" s="18"/>
      <c r="R10" s="18"/>
      <c r="S10" s="18"/>
      <c r="T10" s="18"/>
      <c r="U10" s="18"/>
      <c r="V10" s="18"/>
    </row>
    <row r="11" spans="2:22" ht="15">
      <c r="B11" s="16">
        <f t="shared" si="0"/>
        <v>0.30000000000000004</v>
      </c>
      <c r="C11" s="16">
        <f t="shared" si="1"/>
        <v>0.14356232251631632</v>
      </c>
      <c r="D11" s="16">
        <f aca="true" t="shared" si="2" ref="D11:D74">D10+C11*B$4</f>
        <v>0.04406910021727567</v>
      </c>
      <c r="E11" s="16">
        <f aca="true" t="shared" si="3" ref="E11:E74">E10+D11*B$4</f>
        <v>-0.29112180318170805</v>
      </c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</row>
    <row r="12" spans="2:22" ht="15">
      <c r="B12" s="16">
        <f t="shared" si="0"/>
        <v>0.4</v>
      </c>
      <c r="C12" s="16">
        <f t="shared" si="1"/>
        <v>0.139328589669969</v>
      </c>
      <c r="D12" s="16">
        <f t="shared" si="2"/>
        <v>0.05800195918427257</v>
      </c>
      <c r="E12" s="16">
        <f t="shared" si="3"/>
        <v>-0.2853216072632808</v>
      </c>
      <c r="F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</row>
    <row r="13" spans="2:22" ht="15">
      <c r="B13" s="16">
        <f t="shared" si="0"/>
        <v>0.5</v>
      </c>
      <c r="C13" s="16">
        <f t="shared" si="1"/>
        <v>0.13445808789937952</v>
      </c>
      <c r="D13" s="16">
        <f t="shared" si="2"/>
        <v>0.07144776797421051</v>
      </c>
      <c r="E13" s="16">
        <f t="shared" si="3"/>
        <v>-0.2781768304658598</v>
      </c>
      <c r="F13" s="17"/>
      <c r="G13" s="17"/>
      <c r="H13" s="17"/>
      <c r="I13" s="17"/>
      <c r="J13" s="17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8"/>
      <c r="V13" s="18"/>
    </row>
    <row r="14" spans="2:22" ht="15">
      <c r="B14" s="16">
        <f t="shared" si="0"/>
        <v>0.6</v>
      </c>
      <c r="C14" s="16">
        <f t="shared" si="1"/>
        <v>0.12898417498588843</v>
      </c>
      <c r="D14" s="16">
        <f t="shared" si="2"/>
        <v>0.08434618547279936</v>
      </c>
      <c r="E14" s="16">
        <f t="shared" si="3"/>
        <v>-0.26974221191857983</v>
      </c>
      <c r="F14" s="17"/>
      <c r="G14" s="17"/>
      <c r="H14" s="17"/>
      <c r="I14" s="17"/>
      <c r="J14" s="17"/>
      <c r="K14" s="17"/>
      <c r="L14" s="17"/>
      <c r="M14" s="17"/>
      <c r="N14" s="18"/>
      <c r="O14" s="18"/>
      <c r="P14" s="18"/>
      <c r="Q14" s="18"/>
      <c r="R14" s="18"/>
      <c r="S14" s="18"/>
      <c r="T14" s="18"/>
      <c r="U14" s="18"/>
      <c r="V14" s="18"/>
    </row>
    <row r="15" spans="2:22" ht="15">
      <c r="B15" s="16">
        <f t="shared" si="0"/>
        <v>0.7</v>
      </c>
      <c r="C15" s="16">
        <f t="shared" si="1"/>
        <v>0.12294275401628298</v>
      </c>
      <c r="D15" s="16">
        <f t="shared" si="2"/>
        <v>0.09664046087442765</v>
      </c>
      <c r="E15" s="16">
        <f t="shared" si="3"/>
        <v>-0.2600781658311371</v>
      </c>
      <c r="F15" s="17"/>
      <c r="I15" s="17"/>
      <c r="J15" s="17"/>
      <c r="K15" s="17"/>
      <c r="L15" s="17"/>
      <c r="M15" s="17"/>
      <c r="N15" s="18"/>
      <c r="O15" s="18"/>
      <c r="P15" s="18"/>
      <c r="Q15" s="18"/>
      <c r="R15" s="18"/>
      <c r="S15" s="18"/>
      <c r="T15" s="18"/>
      <c r="U15" s="18"/>
      <c r="V15" s="18"/>
    </row>
    <row r="16" spans="2:22" ht="15">
      <c r="B16" s="16">
        <f t="shared" si="0"/>
        <v>0.7999999999999999</v>
      </c>
      <c r="C16" s="16">
        <f t="shared" si="1"/>
        <v>0.11637205787130833</v>
      </c>
      <c r="D16" s="16">
        <f t="shared" si="2"/>
        <v>0.10827766666155848</v>
      </c>
      <c r="E16" s="16">
        <f t="shared" si="3"/>
        <v>-0.24925039916498123</v>
      </c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  <c r="V16" s="18"/>
    </row>
    <row r="17" spans="2:22" ht="15">
      <c r="B17" s="16">
        <f t="shared" si="0"/>
        <v>0.8999999999999999</v>
      </c>
      <c r="C17" s="16">
        <f t="shared" si="1"/>
        <v>0.10931242511300171</v>
      </c>
      <c r="D17" s="16">
        <f t="shared" si="2"/>
        <v>0.11920890917285866</v>
      </c>
      <c r="E17" s="16">
        <f t="shared" si="3"/>
        <v>-0.23732950824769536</v>
      </c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</row>
    <row r="18" spans="2:22" ht="15">
      <c r="B18" s="16">
        <f t="shared" si="0"/>
        <v>0.9999999999999999</v>
      </c>
      <c r="C18" s="16">
        <f t="shared" si="1"/>
        <v>0.10180606851305177</v>
      </c>
      <c r="D18" s="16">
        <f t="shared" si="2"/>
        <v>0.12938951602416385</v>
      </c>
      <c r="E18" s="16">
        <f t="shared" si="3"/>
        <v>-0.22439055664527896</v>
      </c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</row>
    <row r="19" spans="2:22" ht="15">
      <c r="B19" s="16">
        <f aca="true" t="shared" si="4" ref="B19:B82">B18+B$4</f>
        <v>1.0999999999999999</v>
      </c>
      <c r="C19" s="16">
        <f t="shared" si="1"/>
        <v>0.09389683748361313</v>
      </c>
      <c r="D19" s="16">
        <f t="shared" si="2"/>
        <v>0.13877919977252517</v>
      </c>
      <c r="E19" s="16">
        <f t="shared" si="3"/>
        <v>-0.21051263666802644</v>
      </c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</row>
    <row r="20" spans="2:22" ht="15">
      <c r="B20" s="16">
        <f t="shared" si="4"/>
        <v>1.2</v>
      </c>
      <c r="C20" s="16">
        <f t="shared" si="1"/>
        <v>0.08562997568465419</v>
      </c>
      <c r="D20" s="16">
        <f t="shared" si="2"/>
        <v>0.1473421973409906</v>
      </c>
      <c r="E20" s="16">
        <f t="shared" si="3"/>
        <v>-0.1957784169339274</v>
      </c>
      <c r="F20" s="17"/>
      <c r="G20" s="17"/>
      <c r="H20" s="17"/>
      <c r="I20" s="17"/>
      <c r="J20" s="17"/>
      <c r="K20" s="17"/>
      <c r="L20" s="17"/>
      <c r="M20" s="17"/>
      <c r="N20" s="18"/>
      <c r="O20" s="18"/>
      <c r="P20" s="18"/>
      <c r="Q20" s="18"/>
      <c r="R20" s="18"/>
      <c r="S20" s="18"/>
      <c r="T20" s="18"/>
      <c r="U20" s="18"/>
      <c r="V20" s="18"/>
    </row>
    <row r="21" spans="2:22" ht="15">
      <c r="B21" s="16">
        <f t="shared" si="4"/>
        <v>1.3</v>
      </c>
      <c r="C21" s="16">
        <f t="shared" si="1"/>
        <v>0.0770518750880155</v>
      </c>
      <c r="D21" s="16">
        <f t="shared" si="2"/>
        <v>0.15504738484979216</v>
      </c>
      <c r="E21" s="16">
        <f t="shared" si="3"/>
        <v>-0.18027367844894818</v>
      </c>
      <c r="F21" s="17"/>
      <c r="G21" s="17"/>
      <c r="H21" s="17"/>
      <c r="I21" s="17"/>
      <c r="J21" s="17"/>
      <c r="K21" s="17"/>
      <c r="L21" s="17"/>
      <c r="M21" s="17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5">
      <c r="B22" s="16">
        <f t="shared" si="4"/>
        <v>1.4000000000000001</v>
      </c>
      <c r="C22" s="16">
        <f t="shared" si="1"/>
        <v>0.0682098277779684</v>
      </c>
      <c r="D22" s="16">
        <f t="shared" si="2"/>
        <v>0.161868367627589</v>
      </c>
      <c r="E22" s="16">
        <f t="shared" si="3"/>
        <v>-0.16408684168618928</v>
      </c>
      <c r="F22" s="17"/>
      <c r="G22" s="31"/>
      <c r="H22" s="31"/>
      <c r="I22" s="31"/>
      <c r="J22" s="17"/>
      <c r="K22" s="17"/>
      <c r="L22" s="17"/>
      <c r="M22" s="17"/>
      <c r="N22" s="18"/>
      <c r="O22" s="18"/>
      <c r="P22" s="18"/>
      <c r="Q22" s="18"/>
      <c r="R22" s="18"/>
      <c r="S22" s="18"/>
      <c r="T22" s="18"/>
      <c r="U22" s="18"/>
      <c r="V22" s="18"/>
    </row>
    <row r="23" spans="2:22" ht="15">
      <c r="B23" s="16">
        <f t="shared" si="4"/>
        <v>1.5000000000000002</v>
      </c>
      <c r="C23" s="16">
        <f t="shared" si="1"/>
        <v>0.059151776761281596</v>
      </c>
      <c r="D23" s="16">
        <f t="shared" si="2"/>
        <v>0.16778354530371714</v>
      </c>
      <c r="E23" s="16">
        <f t="shared" si="3"/>
        <v>-0.14730848715581757</v>
      </c>
      <c r="F23" s="17"/>
      <c r="G23" s="31"/>
      <c r="H23" s="31"/>
      <c r="I23" s="31"/>
      <c r="J23" s="17"/>
      <c r="K23" s="17"/>
      <c r="L23" s="17"/>
      <c r="M23" s="17"/>
      <c r="N23" s="18"/>
      <c r="O23" s="18"/>
      <c r="P23" s="18"/>
      <c r="Q23" s="18"/>
      <c r="R23" s="18"/>
      <c r="S23" s="18"/>
      <c r="T23" s="18"/>
      <c r="U23" s="18"/>
      <c r="V23" s="18"/>
    </row>
    <row r="24" spans="2:22" ht="15">
      <c r="B24" s="16">
        <f t="shared" si="4"/>
        <v>1.6000000000000003</v>
      </c>
      <c r="C24" s="16">
        <f t="shared" si="1"/>
        <v>0.04992606704675304</v>
      </c>
      <c r="D24" s="16">
        <f t="shared" si="2"/>
        <v>0.17277615200839244</v>
      </c>
      <c r="E24" s="16">
        <f t="shared" si="3"/>
        <v>-0.1300308719549783</v>
      </c>
      <c r="F24" s="17"/>
      <c r="G24" s="32"/>
      <c r="H24" s="32"/>
      <c r="I24" s="31"/>
      <c r="J24" s="17"/>
      <c r="K24" s="17"/>
      <c r="L24" s="17"/>
      <c r="M24" s="17"/>
      <c r="N24" s="18"/>
      <c r="O24" s="18"/>
      <c r="P24" s="18"/>
      <c r="Q24" s="18"/>
      <c r="R24" s="18"/>
      <c r="S24" s="18"/>
      <c r="T24" s="18"/>
      <c r="U24" s="18"/>
      <c r="V24" s="18"/>
    </row>
    <row r="25" spans="2:22" ht="15">
      <c r="B25" s="16">
        <f t="shared" si="4"/>
        <v>1.7000000000000004</v>
      </c>
      <c r="C25" s="16">
        <f t="shared" si="1"/>
        <v>0.04058119823499875</v>
      </c>
      <c r="D25" s="16">
        <f t="shared" si="2"/>
        <v>0.17683427183189232</v>
      </c>
      <c r="E25" s="16">
        <f t="shared" si="3"/>
        <v>-0.11234744477178908</v>
      </c>
      <c r="F25" s="17"/>
      <c r="G25" s="32"/>
      <c r="H25" s="32"/>
      <c r="I25" s="31"/>
      <c r="J25" s="17"/>
      <c r="K25" s="17"/>
      <c r="L25" s="17"/>
      <c r="M25" s="17"/>
      <c r="N25" s="18"/>
      <c r="O25" s="18"/>
      <c r="P25" s="18"/>
      <c r="Q25" s="18"/>
      <c r="R25" s="18"/>
      <c r="S25" s="18"/>
      <c r="T25" s="18"/>
      <c r="U25" s="18"/>
      <c r="V25" s="18"/>
    </row>
    <row r="26" spans="2:22" ht="15">
      <c r="B26" s="16">
        <f t="shared" si="4"/>
        <v>1.8000000000000005</v>
      </c>
      <c r="C26" s="16">
        <f t="shared" si="1"/>
        <v>0.03116557983419127</v>
      </c>
      <c r="D26" s="16">
        <f t="shared" si="2"/>
        <v>0.17995082981531144</v>
      </c>
      <c r="E26" s="16">
        <f t="shared" si="3"/>
        <v>-0.09435236179025794</v>
      </c>
      <c r="F26" s="17"/>
      <c r="G26" s="32"/>
      <c r="H26" s="32"/>
      <c r="I26" s="31"/>
      <c r="J26" s="17"/>
      <c r="K26" s="17"/>
      <c r="L26" s="17"/>
      <c r="M26" s="17"/>
      <c r="N26" s="18"/>
      <c r="O26" s="18"/>
      <c r="P26" s="18"/>
      <c r="Q26" s="18"/>
      <c r="R26" s="18"/>
      <c r="S26" s="18"/>
      <c r="T26" s="18"/>
      <c r="U26" s="18"/>
      <c r="V26" s="18"/>
    </row>
    <row r="27" spans="2:22" ht="15">
      <c r="B27" s="16">
        <f t="shared" si="4"/>
        <v>1.9000000000000006</v>
      </c>
      <c r="C27" s="16">
        <f t="shared" si="1"/>
        <v>0.021727290486618353</v>
      </c>
      <c r="D27" s="16">
        <f t="shared" si="2"/>
        <v>0.18212355886397327</v>
      </c>
      <c r="E27" s="16">
        <f t="shared" si="3"/>
        <v>-0.07614000590386061</v>
      </c>
      <c r="F27" s="17"/>
      <c r="G27" s="31"/>
      <c r="H27" s="31"/>
      <c r="I27" s="31"/>
      <c r="J27" s="17"/>
      <c r="K27" s="17"/>
      <c r="L27" s="17"/>
      <c r="M27" s="17"/>
      <c r="N27" s="18"/>
      <c r="O27" s="18"/>
      <c r="P27" s="18"/>
      <c r="Q27" s="18"/>
      <c r="R27" s="18"/>
      <c r="S27" s="18"/>
      <c r="T27" s="18"/>
      <c r="U27" s="18"/>
      <c r="V27" s="18"/>
    </row>
    <row r="28" spans="2:22" ht="15">
      <c r="B28" s="16">
        <f t="shared" si="4"/>
        <v>2.0000000000000004</v>
      </c>
      <c r="C28" s="16">
        <f t="shared" si="1"/>
        <v>0.012313842254621732</v>
      </c>
      <c r="D28" s="16">
        <f t="shared" si="2"/>
        <v>0.18335494308943545</v>
      </c>
      <c r="E28" s="16">
        <f t="shared" si="3"/>
        <v>-0.05780451159491706</v>
      </c>
      <c r="F28" s="17"/>
      <c r="G28" s="31"/>
      <c r="H28" s="31"/>
      <c r="I28" s="31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8"/>
      <c r="U28" s="18"/>
      <c r="V28" s="18"/>
    </row>
    <row r="29" spans="2:22" ht="15">
      <c r="B29" s="16">
        <f t="shared" si="4"/>
        <v>2.1000000000000005</v>
      </c>
      <c r="C29" s="16">
        <f t="shared" si="1"/>
        <v>0.0029719510729358696</v>
      </c>
      <c r="D29" s="16">
        <f t="shared" si="2"/>
        <v>0.18365213819672904</v>
      </c>
      <c r="E29" s="16">
        <f t="shared" si="3"/>
        <v>-0.03943929777524416</v>
      </c>
      <c r="F29" s="17"/>
      <c r="G29" s="17"/>
      <c r="H29" s="17"/>
      <c r="I29" s="17"/>
      <c r="J29" s="17"/>
      <c r="K29" s="17"/>
      <c r="L29" s="17"/>
      <c r="M29" s="17"/>
      <c r="N29" s="18"/>
      <c r="O29" s="18"/>
      <c r="P29" s="18"/>
      <c r="Q29" s="18"/>
      <c r="R29" s="18"/>
      <c r="S29" s="18"/>
      <c r="T29" s="18"/>
      <c r="U29" s="18"/>
      <c r="V29" s="18"/>
    </row>
    <row r="30" spans="2:22" ht="15">
      <c r="B30" s="16">
        <f t="shared" si="4"/>
        <v>2.2000000000000006</v>
      </c>
      <c r="C30" s="16">
        <f t="shared" si="1"/>
        <v>-0.0062526855720411376</v>
      </c>
      <c r="D30" s="16">
        <f t="shared" si="2"/>
        <v>0.18302686963952494</v>
      </c>
      <c r="E30" s="16">
        <f t="shared" si="3"/>
        <v>-0.021136610811291662</v>
      </c>
      <c r="F30" s="17"/>
      <c r="G30" s="17"/>
      <c r="H30" s="17"/>
      <c r="I30" s="17"/>
      <c r="J30" s="17"/>
      <c r="K30" s="17"/>
      <c r="L30" s="17"/>
      <c r="M30" s="17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5">
      <c r="B31" s="16">
        <f t="shared" si="4"/>
        <v>2.3000000000000007</v>
      </c>
      <c r="C31" s="16">
        <f t="shared" si="1"/>
        <v>-0.015315602726645039</v>
      </c>
      <c r="D31" s="16">
        <f t="shared" si="2"/>
        <v>0.18149530936686042</v>
      </c>
      <c r="E31" s="16">
        <f t="shared" si="3"/>
        <v>-0.0029870798746056207</v>
      </c>
      <c r="F31" s="17"/>
      <c r="G31" s="17"/>
      <c r="H31" s="17"/>
      <c r="I31" s="17"/>
      <c r="J31" s="17"/>
      <c r="K31" s="17"/>
      <c r="L31" s="17"/>
      <c r="M31" s="17"/>
      <c r="N31" s="18"/>
      <c r="O31" s="18"/>
      <c r="P31" s="18"/>
      <c r="Q31" s="18"/>
      <c r="R31" s="18"/>
      <c r="S31" s="18"/>
      <c r="T31" s="18"/>
      <c r="U31" s="18"/>
      <c r="V31" s="18"/>
    </row>
    <row r="32" spans="2:22" ht="15">
      <c r="B32" s="16">
        <f t="shared" si="4"/>
        <v>2.400000000000001</v>
      </c>
      <c r="C32" s="16">
        <f t="shared" si="1"/>
        <v>-0.024173772864068657</v>
      </c>
      <c r="D32" s="16">
        <f t="shared" si="2"/>
        <v>0.17907793208045356</v>
      </c>
      <c r="E32" s="16">
        <f t="shared" si="3"/>
        <v>0.014920713333439736</v>
      </c>
      <c r="F32" s="17"/>
      <c r="G32" s="17"/>
      <c r="H32" s="17"/>
      <c r="I32" s="17"/>
      <c r="J32" s="17"/>
      <c r="K32" s="17"/>
      <c r="L32" s="17"/>
      <c r="M32" s="17"/>
      <c r="N32" s="18"/>
      <c r="O32" s="18"/>
      <c r="P32" s="18"/>
      <c r="Q32" s="18"/>
      <c r="R32" s="18"/>
      <c r="S32" s="18"/>
      <c r="T32" s="18"/>
      <c r="U32" s="18"/>
      <c r="V32" s="18"/>
    </row>
    <row r="33" spans="2:22" ht="15">
      <c r="B33" s="16">
        <f t="shared" si="4"/>
        <v>2.500000000000001</v>
      </c>
      <c r="C33" s="16">
        <f t="shared" si="1"/>
        <v>-0.03278580069371041</v>
      </c>
      <c r="D33" s="16">
        <f t="shared" si="2"/>
        <v>0.17579935201108252</v>
      </c>
      <c r="E33" s="16">
        <f t="shared" si="3"/>
        <v>0.03250064853454799</v>
      </c>
      <c r="F33" s="17"/>
      <c r="G33" s="17"/>
      <c r="H33" s="17"/>
      <c r="I33" s="17"/>
      <c r="J33" s="17"/>
      <c r="K33" s="17"/>
      <c r="L33" s="17"/>
      <c r="M33" s="17"/>
      <c r="N33" s="18"/>
      <c r="O33" s="18"/>
      <c r="P33" s="18"/>
      <c r="Q33" s="18"/>
      <c r="R33" s="18"/>
      <c r="S33" s="18"/>
      <c r="T33" s="18"/>
      <c r="U33" s="18"/>
      <c r="V33" s="18"/>
    </row>
    <row r="34" spans="2:22" ht="15">
      <c r="B34" s="16">
        <f t="shared" si="4"/>
        <v>2.600000000000001</v>
      </c>
      <c r="C34" s="16">
        <f t="shared" si="1"/>
        <v>-0.04111210705432147</v>
      </c>
      <c r="D34" s="16">
        <f t="shared" si="2"/>
        <v>0.17168814130565035</v>
      </c>
      <c r="E34" s="16">
        <f t="shared" si="3"/>
        <v>0.049669462665113025</v>
      </c>
      <c r="F34" s="17"/>
      <c r="G34" s="17"/>
      <c r="H34" s="17"/>
      <c r="I34" s="17"/>
      <c r="J34" s="17"/>
      <c r="K34" s="17"/>
      <c r="L34" s="17"/>
      <c r="M34" s="17"/>
      <c r="N34" s="18"/>
      <c r="O34" s="18"/>
      <c r="P34" s="18"/>
      <c r="Q34" s="18"/>
      <c r="R34" s="18"/>
      <c r="S34" s="18"/>
      <c r="T34" s="18"/>
      <c r="U34" s="18"/>
      <c r="V34" s="18"/>
    </row>
    <row r="35" spans="2:22" ht="15">
      <c r="B35" s="16">
        <f t="shared" si="4"/>
        <v>2.700000000000001</v>
      </c>
      <c r="C35" s="16">
        <f t="shared" si="1"/>
        <v>-0.049115101125864424</v>
      </c>
      <c r="D35" s="16">
        <f t="shared" si="2"/>
        <v>0.1667766311930639</v>
      </c>
      <c r="E35" s="16">
        <f t="shared" si="3"/>
        <v>0.06634712578441941</v>
      </c>
      <c r="F35" s="17"/>
      <c r="G35" s="17"/>
      <c r="H35" s="17"/>
      <c r="I35" s="17"/>
      <c r="J35" s="17"/>
      <c r="K35" s="17"/>
      <c r="L35" s="17"/>
      <c r="M35" s="17"/>
      <c r="N35" s="18"/>
      <c r="O35" s="18"/>
      <c r="P35" s="18"/>
      <c r="Q35" s="18"/>
      <c r="R35" s="18"/>
      <c r="S35" s="18"/>
      <c r="T35" s="18"/>
      <c r="U35" s="18"/>
      <c r="V35" s="18"/>
    </row>
    <row r="36" spans="2:22" ht="15">
      <c r="B36" s="16">
        <f t="shared" si="4"/>
        <v>2.800000000000001</v>
      </c>
      <c r="C36" s="16">
        <f t="shared" si="1"/>
        <v>-0.056759340264222385</v>
      </c>
      <c r="D36" s="16">
        <f t="shared" si="2"/>
        <v>0.16110069716664166</v>
      </c>
      <c r="E36" s="16">
        <f t="shared" si="3"/>
        <v>0.08245719550108357</v>
      </c>
      <c r="F36" s="17"/>
      <c r="G36" s="17"/>
      <c r="H36" s="17"/>
      <c r="I36" s="17"/>
      <c r="J36" s="17"/>
      <c r="K36" s="17"/>
      <c r="L36" s="17"/>
      <c r="M36" s="17"/>
      <c r="N36" s="18"/>
      <c r="O36" s="18"/>
      <c r="P36" s="18"/>
      <c r="Q36" s="18"/>
      <c r="R36" s="18"/>
      <c r="S36" s="18"/>
      <c r="T36" s="18"/>
      <c r="U36" s="18"/>
      <c r="V36" s="18"/>
    </row>
    <row r="37" spans="2:22" ht="15">
      <c r="B37" s="16">
        <f t="shared" si="4"/>
        <v>2.9000000000000012</v>
      </c>
      <c r="C37" s="16">
        <f t="shared" si="1"/>
        <v>-0.06401167683462433</v>
      </c>
      <c r="D37" s="16">
        <f t="shared" si="2"/>
        <v>0.15469952948317922</v>
      </c>
      <c r="E37" s="16">
        <f t="shared" si="3"/>
        <v>0.0979271484494015</v>
      </c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  <c r="T37" s="18"/>
      <c r="U37" s="18"/>
      <c r="V37" s="18"/>
    </row>
    <row r="38" spans="2:22" ht="15">
      <c r="B38" s="16">
        <f t="shared" si="4"/>
        <v>3.0000000000000013</v>
      </c>
      <c r="C38" s="16">
        <f t="shared" si="1"/>
        <v>-0.0708413914934856</v>
      </c>
      <c r="D38" s="16">
        <f t="shared" si="2"/>
        <v>0.14761539033383067</v>
      </c>
      <c r="E38" s="16">
        <f t="shared" si="3"/>
        <v>0.11268868748278456</v>
      </c>
      <c r="F38" s="17"/>
      <c r="G38" s="17"/>
      <c r="H38" s="17"/>
      <c r="I38" s="17"/>
      <c r="J38" s="17"/>
      <c r="K38" s="17"/>
      <c r="L38" s="17"/>
      <c r="M38" s="17"/>
      <c r="N38" s="18"/>
      <c r="O38" s="18"/>
      <c r="P38" s="18"/>
      <c r="Q38" s="18"/>
      <c r="R38" s="18"/>
      <c r="S38" s="18"/>
      <c r="T38" s="18"/>
      <c r="U38" s="18"/>
      <c r="V38" s="18"/>
    </row>
    <row r="39" spans="2:22" ht="15">
      <c r="B39" s="16">
        <f t="shared" si="4"/>
        <v>3.1000000000000014</v>
      </c>
      <c r="C39" s="16">
        <f t="shared" si="1"/>
        <v>-0.07722031244390244</v>
      </c>
      <c r="D39" s="16">
        <f t="shared" si="2"/>
        <v>0.13989335908944042</v>
      </c>
      <c r="E39" s="16">
        <f t="shared" si="3"/>
        <v>0.1266780233917286</v>
      </c>
      <c r="F39" s="17"/>
      <c r="G39" s="17"/>
      <c r="H39" s="17"/>
      <c r="I39" s="17"/>
      <c r="J39" s="17"/>
      <c r="K39" s="17"/>
      <c r="L39" s="17"/>
      <c r="M39" s="17"/>
      <c r="N39" s="18"/>
      <c r="O39" s="18"/>
      <c r="P39" s="18"/>
      <c r="Q39" s="18"/>
      <c r="R39" s="18"/>
      <c r="S39" s="18"/>
      <c r="T39" s="18"/>
      <c r="U39" s="18"/>
      <c r="V39" s="18"/>
    </row>
    <row r="40" spans="2:22" ht="15">
      <c r="B40" s="16">
        <f t="shared" si="4"/>
        <v>3.2000000000000015</v>
      </c>
      <c r="C40" s="16">
        <f t="shared" si="1"/>
        <v>-0.08312292026688592</v>
      </c>
      <c r="D40" s="16">
        <f t="shared" si="2"/>
        <v>0.13158106706275183</v>
      </c>
      <c r="E40" s="16">
        <f t="shared" si="3"/>
        <v>0.13983613009800377</v>
      </c>
      <c r="F40" s="17"/>
      <c r="G40" s="17"/>
      <c r="H40" s="17"/>
      <c r="I40" s="17"/>
      <c r="J40" s="17"/>
      <c r="K40" s="17"/>
      <c r="L40" s="17"/>
      <c r="M40" s="17"/>
      <c r="N40" s="18"/>
      <c r="O40" s="18"/>
      <c r="P40" s="18"/>
      <c r="Q40" s="18"/>
      <c r="R40" s="18"/>
      <c r="S40" s="18"/>
      <c r="T40" s="18"/>
      <c r="U40" s="18"/>
      <c r="V40" s="18"/>
    </row>
    <row r="41" spans="2:22" ht="15">
      <c r="B41" s="16">
        <f t="shared" si="4"/>
        <v>3.3000000000000016</v>
      </c>
      <c r="C41" s="16">
        <f t="shared" si="1"/>
        <v>-0.08852643800816863</v>
      </c>
      <c r="D41" s="16">
        <f t="shared" si="2"/>
        <v>0.12272842326193496</v>
      </c>
      <c r="E41" s="16">
        <f t="shared" si="3"/>
        <v>0.15210897242419727</v>
      </c>
      <c r="F41" s="17"/>
      <c r="G41" s="17"/>
      <c r="H41" s="17"/>
      <c r="I41" s="17"/>
      <c r="J41" s="17"/>
      <c r="K41" s="17"/>
      <c r="L41" s="17"/>
      <c r="M41" s="17"/>
      <c r="N41" s="18"/>
      <c r="O41" s="18"/>
      <c r="P41" s="18"/>
      <c r="Q41" s="18"/>
      <c r="R41" s="18"/>
      <c r="S41" s="18"/>
      <c r="T41" s="18"/>
      <c r="U41" s="18"/>
      <c r="V41" s="18"/>
    </row>
    <row r="42" spans="2:22" ht="15">
      <c r="B42" s="16">
        <f t="shared" si="4"/>
        <v>3.4000000000000017</v>
      </c>
      <c r="C42" s="16">
        <f t="shared" si="1"/>
        <v>-0.09341090627866805</v>
      </c>
      <c r="D42" s="16">
        <f t="shared" si="2"/>
        <v>0.11338733263406815</v>
      </c>
      <c r="E42" s="16">
        <f t="shared" si="3"/>
        <v>0.16344770568760408</v>
      </c>
      <c r="F42" s="17"/>
      <c r="G42" s="17"/>
      <c r="H42" s="17"/>
      <c r="I42" s="17"/>
      <c r="J42" s="17"/>
      <c r="K42" s="17"/>
      <c r="L42" s="17"/>
      <c r="M42" s="17"/>
      <c r="N42" s="18"/>
      <c r="O42" s="18"/>
      <c r="P42" s="18"/>
      <c r="Q42" s="18"/>
      <c r="R42" s="18"/>
      <c r="S42" s="18"/>
      <c r="T42" s="18"/>
      <c r="U42" s="18"/>
      <c r="V42" s="18"/>
    </row>
    <row r="43" spans="2:22" ht="15">
      <c r="B43" s="16">
        <f t="shared" si="4"/>
        <v>3.5000000000000018</v>
      </c>
      <c r="C43" s="16">
        <f t="shared" si="1"/>
        <v>-0.09775924320504291</v>
      </c>
      <c r="D43" s="16">
        <f t="shared" si="2"/>
        <v>0.10361140831356386</v>
      </c>
      <c r="E43" s="16">
        <f t="shared" si="3"/>
        <v>0.17380884651896047</v>
      </c>
      <c r="F43" s="17"/>
      <c r="G43" s="17"/>
      <c r="H43" s="17"/>
      <c r="I43" s="17"/>
      <c r="J43" s="17"/>
      <c r="K43" s="17"/>
      <c r="L43" s="17"/>
      <c r="M43" s="17"/>
      <c r="N43" s="18"/>
      <c r="O43" s="18"/>
      <c r="P43" s="18"/>
      <c r="Q43" s="18"/>
      <c r="R43" s="18"/>
      <c r="S43" s="18"/>
      <c r="T43" s="18"/>
      <c r="U43" s="18"/>
      <c r="V43" s="18"/>
    </row>
    <row r="44" spans="2:22" ht="15">
      <c r="B44" s="16">
        <f t="shared" si="4"/>
        <v>3.600000000000002</v>
      </c>
      <c r="C44" s="16">
        <f t="shared" si="1"/>
        <v>-0.10155728914484208</v>
      </c>
      <c r="D44" s="16">
        <f t="shared" si="2"/>
        <v>0.09345567939907964</v>
      </c>
      <c r="E44" s="16">
        <f t="shared" si="3"/>
        <v>0.18315441445886843</v>
      </c>
      <c r="F44" s="17"/>
      <c r="G44" s="17"/>
      <c r="H44" s="17"/>
      <c r="I44" s="17"/>
      <c r="J44" s="17"/>
      <c r="K44" s="17"/>
      <c r="L44" s="17"/>
      <c r="M44" s="17"/>
      <c r="N44" s="18"/>
      <c r="O44" s="18"/>
      <c r="P44" s="18"/>
      <c r="Q44" s="18"/>
      <c r="R44" s="18"/>
      <c r="S44" s="18"/>
      <c r="T44" s="18"/>
      <c r="U44" s="18"/>
      <c r="V44" s="18"/>
    </row>
    <row r="45" spans="2:22" ht="15">
      <c r="B45" s="16">
        <f t="shared" si="4"/>
        <v>3.700000000000002</v>
      </c>
      <c r="C45" s="16">
        <f t="shared" si="1"/>
        <v>-0.10479383615813125</v>
      </c>
      <c r="D45" s="16">
        <f t="shared" si="2"/>
        <v>0.08297629578326651</v>
      </c>
      <c r="E45" s="16">
        <f t="shared" si="3"/>
        <v>0.19145204403719507</v>
      </c>
      <c r="F45" s="17"/>
      <c r="G45" s="17"/>
      <c r="H45" s="17"/>
      <c r="I45" s="17"/>
      <c r="J45" s="17"/>
      <c r="K45" s="17"/>
      <c r="L45" s="17"/>
      <c r="M45" s="17"/>
      <c r="N45" s="18"/>
      <c r="O45" s="18"/>
      <c r="P45" s="18"/>
      <c r="Q45" s="18"/>
      <c r="R45" s="18"/>
      <c r="S45" s="18"/>
      <c r="T45" s="18"/>
      <c r="U45" s="18"/>
      <c r="V45" s="18"/>
    </row>
    <row r="46" spans="2:22" ht="15">
      <c r="B46" s="16">
        <f t="shared" si="4"/>
        <v>3.800000000000002</v>
      </c>
      <c r="C46" s="16">
        <f t="shared" si="1"/>
        <v>-0.10746064230381523</v>
      </c>
      <c r="D46" s="16">
        <f t="shared" si="2"/>
        <v>0.072230231552885</v>
      </c>
      <c r="E46" s="16">
        <f t="shared" si="3"/>
        <v>0.19867506719248357</v>
      </c>
      <c r="F46" s="17"/>
      <c r="G46" s="17"/>
      <c r="H46" s="17"/>
      <c r="I46" s="17"/>
      <c r="J46" s="17"/>
      <c r="K46" s="17"/>
      <c r="L46" s="17"/>
      <c r="M46" s="17"/>
      <c r="N46" s="18"/>
      <c r="O46" s="18"/>
      <c r="P46" s="18"/>
      <c r="Q46" s="18"/>
      <c r="R46" s="18"/>
      <c r="S46" s="18"/>
      <c r="T46" s="18"/>
      <c r="U46" s="18"/>
      <c r="V46" s="18"/>
    </row>
    <row r="47" spans="2:22" ht="15">
      <c r="B47" s="16">
        <f t="shared" si="4"/>
        <v>3.900000000000002</v>
      </c>
      <c r="C47" s="16">
        <f t="shared" si="1"/>
        <v>-0.10955243090378569</v>
      </c>
      <c r="D47" s="16">
        <f t="shared" si="2"/>
        <v>0.061274988462506425</v>
      </c>
      <c r="E47" s="16">
        <f t="shared" si="3"/>
        <v>0.2048025660387342</v>
      </c>
      <c r="F47" s="17"/>
      <c r="G47" s="17"/>
      <c r="H47" s="17"/>
      <c r="I47" s="17"/>
      <c r="J47" s="17"/>
      <c r="K47" s="17"/>
      <c r="L47" s="17"/>
      <c r="M47" s="17"/>
      <c r="N47" s="18"/>
      <c r="O47" s="18"/>
      <c r="P47" s="18"/>
      <c r="Q47" s="18"/>
      <c r="R47" s="18"/>
      <c r="S47" s="18"/>
      <c r="T47" s="18"/>
      <c r="U47" s="18"/>
      <c r="V47" s="18"/>
    </row>
    <row r="48" spans="2:22" ht="15">
      <c r="B48" s="16">
        <f t="shared" si="4"/>
        <v>4.000000000000002</v>
      </c>
      <c r="C48" s="16">
        <f t="shared" si="1"/>
        <v>-0.11106687499116025</v>
      </c>
      <c r="D48" s="16">
        <f t="shared" si="2"/>
        <v>0.0501683009633904</v>
      </c>
      <c r="E48" s="16">
        <f t="shared" si="3"/>
        <v>0.20981939613507325</v>
      </c>
      <c r="F48" s="17"/>
      <c r="G48" s="17"/>
      <c r="H48" s="17"/>
      <c r="I48" s="17"/>
      <c r="J48" s="17"/>
      <c r="K48" s="17"/>
      <c r="L48" s="17"/>
      <c r="M48" s="17"/>
      <c r="N48" s="18"/>
      <c r="O48" s="18"/>
      <c r="P48" s="18"/>
      <c r="Q48" s="18"/>
      <c r="R48" s="18"/>
      <c r="S48" s="18"/>
      <c r="T48" s="18"/>
      <c r="U48" s="18"/>
      <c r="V48" s="18"/>
    </row>
    <row r="49" spans="2:22" ht="15">
      <c r="B49" s="16">
        <f t="shared" si="4"/>
        <v>4.100000000000001</v>
      </c>
      <c r="C49" s="16">
        <f t="shared" si="1"/>
        <v>-0.11200456722990082</v>
      </c>
      <c r="D49" s="16">
        <f t="shared" si="2"/>
        <v>0.03896784424040032</v>
      </c>
      <c r="E49" s="16">
        <f t="shared" si="3"/>
        <v>0.2137161805591133</v>
      </c>
      <c r="F49" s="17"/>
      <c r="G49" s="17"/>
      <c r="H49" s="17"/>
      <c r="I49" s="17"/>
      <c r="J49" s="17"/>
      <c r="K49" s="17"/>
      <c r="L49" s="17"/>
      <c r="M49" s="17"/>
      <c r="N49" s="18"/>
      <c r="O49" s="18"/>
      <c r="P49" s="18"/>
      <c r="Q49" s="18"/>
      <c r="R49" s="18"/>
      <c r="S49" s="18"/>
      <c r="T49" s="18"/>
      <c r="U49" s="18"/>
      <c r="V49" s="18"/>
    </row>
    <row r="50" spans="2:22" ht="15">
      <c r="B50" s="16">
        <f t="shared" si="4"/>
        <v>4.200000000000001</v>
      </c>
      <c r="C50" s="16">
        <f t="shared" si="1"/>
        <v>-0.11236897566167829</v>
      </c>
      <c r="D50" s="16">
        <f t="shared" si="2"/>
        <v>0.02773094667423249</v>
      </c>
      <c r="E50" s="16">
        <f t="shared" si="3"/>
        <v>0.21648927522653655</v>
      </c>
      <c r="F50" s="17"/>
      <c r="G50" s="17"/>
      <c r="H50" s="17"/>
      <c r="I50" s="17"/>
      <c r="J50" s="17"/>
      <c r="K50" s="17"/>
      <c r="L50" s="17"/>
      <c r="M50" s="17"/>
      <c r="N50" s="18"/>
      <c r="O50" s="18"/>
      <c r="P50" s="18"/>
      <c r="Q50" s="18"/>
      <c r="R50" s="18"/>
      <c r="S50" s="18"/>
      <c r="T50" s="18"/>
      <c r="U50" s="18"/>
      <c r="V50" s="18"/>
    </row>
    <row r="51" spans="2:22" ht="15">
      <c r="B51" s="16">
        <f t="shared" si="4"/>
        <v>4.300000000000001</v>
      </c>
      <c r="C51" s="16">
        <f t="shared" si="1"/>
        <v>-0.11216638570168275</v>
      </c>
      <c r="D51" s="16">
        <f t="shared" si="2"/>
        <v>0.016514308104064214</v>
      </c>
      <c r="E51" s="16">
        <f t="shared" si="3"/>
        <v>0.21814070603694297</v>
      </c>
      <c r="F51" s="17"/>
      <c r="G51" s="17"/>
      <c r="H51" s="17"/>
      <c r="I51" s="17"/>
      <c r="J51" s="17"/>
      <c r="K51" s="17"/>
      <c r="L51" s="17"/>
      <c r="M51" s="17"/>
      <c r="N51" s="18"/>
      <c r="O51" s="18"/>
      <c r="P51" s="18"/>
      <c r="Q51" s="18"/>
      <c r="R51" s="18"/>
      <c r="S51" s="18"/>
      <c r="T51" s="18"/>
      <c r="U51" s="18"/>
      <c r="V51" s="18"/>
    </row>
    <row r="52" spans="2:22" ht="15">
      <c r="B52" s="16">
        <f t="shared" si="4"/>
        <v>4.4</v>
      </c>
      <c r="C52" s="16">
        <f t="shared" si="1"/>
        <v>-0.11140582886786904</v>
      </c>
      <c r="D52" s="16">
        <f t="shared" si="2"/>
        <v>0.00537372521727731</v>
      </c>
      <c r="E52" s="16">
        <f t="shared" si="3"/>
        <v>0.2186780785586707</v>
      </c>
      <c r="F52" s="17"/>
      <c r="G52" s="17"/>
      <c r="H52" s="17"/>
      <c r="I52" s="17"/>
      <c r="J52" s="17"/>
      <c r="K52" s="17"/>
      <c r="L52" s="17"/>
      <c r="M52" s="17"/>
      <c r="N52" s="18"/>
      <c r="O52" s="18"/>
      <c r="P52" s="18"/>
      <c r="Q52" s="18"/>
      <c r="R52" s="18"/>
      <c r="S52" s="18"/>
      <c r="T52" s="18"/>
      <c r="U52" s="18"/>
      <c r="V52" s="18"/>
    </row>
    <row r="53" spans="2:22" ht="15">
      <c r="B53" s="16">
        <f t="shared" si="4"/>
        <v>4.5</v>
      </c>
      <c r="C53" s="16">
        <f t="shared" si="1"/>
        <v>-0.11009899878760933</v>
      </c>
      <c r="D53" s="16">
        <f t="shared" si="2"/>
        <v>-0.005636174661483624</v>
      </c>
      <c r="E53" s="16">
        <f t="shared" si="3"/>
        <v>0.21811446109252233</v>
      </c>
      <c r="F53" s="17"/>
      <c r="G53" s="17"/>
      <c r="H53" s="17"/>
      <c r="I53" s="17"/>
      <c r="J53" s="17"/>
      <c r="K53" s="17"/>
      <c r="L53" s="17"/>
      <c r="M53" s="17"/>
      <c r="N53" s="18"/>
      <c r="O53" s="18"/>
      <c r="P53" s="18"/>
      <c r="Q53" s="18"/>
      <c r="R53" s="18"/>
      <c r="S53" s="18"/>
      <c r="T53" s="18"/>
      <c r="U53" s="18"/>
      <c r="V53" s="18"/>
    </row>
    <row r="54" spans="2:22" ht="15">
      <c r="B54" s="16">
        <f t="shared" si="4"/>
        <v>4.6</v>
      </c>
      <c r="C54" s="16">
        <f t="shared" si="1"/>
        <v>-0.1082601550816438</v>
      </c>
      <c r="D54" s="16">
        <f t="shared" si="2"/>
        <v>-0.016462190169648006</v>
      </c>
      <c r="E54" s="16">
        <f t="shared" si="3"/>
        <v>0.21646824207555754</v>
      </c>
      <c r="F54" s="17"/>
      <c r="G54" s="17"/>
      <c r="H54" s="17"/>
      <c r="I54" s="17"/>
      <c r="J54" s="17"/>
      <c r="K54" s="17"/>
      <c r="L54" s="17"/>
      <c r="M54" s="17"/>
      <c r="N54" s="18"/>
      <c r="O54" s="18"/>
      <c r="P54" s="18"/>
      <c r="Q54" s="18"/>
      <c r="R54" s="18"/>
      <c r="S54" s="18"/>
      <c r="T54" s="18"/>
      <c r="U54" s="18"/>
      <c r="V54" s="18"/>
    </row>
    <row r="55" spans="2:22" ht="15">
      <c r="B55" s="16">
        <f t="shared" si="4"/>
        <v>4.699999999999999</v>
      </c>
      <c r="C55" s="16">
        <f t="shared" si="1"/>
        <v>-0.10590601577735065</v>
      </c>
      <c r="D55" s="16">
        <f t="shared" si="2"/>
        <v>-0.027052791747383072</v>
      </c>
      <c r="E55" s="16">
        <f t="shared" si="3"/>
        <v>0.21376296290081923</v>
      </c>
      <c r="F55" s="17"/>
      <c r="G55" s="17"/>
      <c r="H55" s="17"/>
      <c r="I55" s="17"/>
      <c r="J55" s="17"/>
      <c r="K55" s="17"/>
      <c r="L55" s="17"/>
      <c r="M55" s="17"/>
      <c r="N55" s="18"/>
      <c r="O55" s="18"/>
      <c r="P55" s="18"/>
      <c r="Q55" s="18"/>
      <c r="R55" s="18"/>
      <c r="S55" s="18"/>
      <c r="T55" s="18"/>
      <c r="U55" s="18"/>
      <c r="V55" s="18"/>
    </row>
    <row r="56" spans="2:22" ht="15">
      <c r="B56" s="16">
        <f t="shared" si="4"/>
        <v>4.799999999999999</v>
      </c>
      <c r="C56" s="16">
        <f t="shared" si="1"/>
        <v>-0.1030556389514892</v>
      </c>
      <c r="D56" s="16">
        <f t="shared" si="2"/>
        <v>-0.037358355642531996</v>
      </c>
      <c r="E56" s="16">
        <f t="shared" si="3"/>
        <v>0.21002712733656603</v>
      </c>
      <c r="F56" s="17"/>
      <c r="G56" s="17"/>
      <c r="H56" s="17"/>
      <c r="I56" s="17"/>
      <c r="J56" s="17"/>
      <c r="K56" s="17"/>
      <c r="L56" s="17"/>
      <c r="M56" s="17"/>
      <c r="N56" s="18"/>
      <c r="O56" s="18"/>
      <c r="P56" s="18"/>
      <c r="Q56" s="18"/>
      <c r="R56" s="18"/>
      <c r="S56" s="18"/>
      <c r="T56" s="18"/>
      <c r="U56" s="18"/>
      <c r="V56" s="18"/>
    </row>
    <row r="57" spans="2:22" ht="15">
      <c r="B57" s="16">
        <f t="shared" si="4"/>
        <v>4.899999999999999</v>
      </c>
      <c r="C57" s="16">
        <f t="shared" si="1"/>
        <v>-0.09973029434652039</v>
      </c>
      <c r="D57" s="16">
        <f t="shared" si="2"/>
        <v>-0.047331385077184034</v>
      </c>
      <c r="E57" s="16">
        <f t="shared" si="3"/>
        <v>0.20529398882884764</v>
      </c>
      <c r="F57" s="17"/>
      <c r="G57" s="17"/>
      <c r="H57" s="17"/>
      <c r="I57" s="17"/>
      <c r="J57" s="17"/>
      <c r="K57" s="17"/>
      <c r="L57" s="17"/>
      <c r="M57" s="17"/>
      <c r="N57" s="18"/>
      <c r="O57" s="18"/>
      <c r="P57" s="18"/>
      <c r="Q57" s="18"/>
      <c r="R57" s="18"/>
      <c r="S57" s="18"/>
      <c r="T57" s="18"/>
      <c r="U57" s="18"/>
      <c r="V57" s="18"/>
    </row>
    <row r="58" spans="2:22" ht="15">
      <c r="B58" s="16">
        <f t="shared" si="4"/>
        <v>4.999999999999998</v>
      </c>
      <c r="C58" s="16">
        <f t="shared" si="1"/>
        <v>-0.0959533257442181</v>
      </c>
      <c r="D58" s="16">
        <f t="shared" si="2"/>
        <v>-0.05692671765160584</v>
      </c>
      <c r="E58" s="16">
        <f t="shared" si="3"/>
        <v>0.19960131706368706</v>
      </c>
      <c r="F58" s="17"/>
      <c r="G58" s="17"/>
      <c r="H58" s="17"/>
      <c r="I58" s="17"/>
      <c r="J58" s="17"/>
      <c r="K58" s="17"/>
      <c r="L58" s="17"/>
      <c r="M58" s="17"/>
      <c r="N58" s="18"/>
      <c r="O58" s="18"/>
      <c r="P58" s="18"/>
      <c r="Q58" s="18"/>
      <c r="R58" s="18"/>
      <c r="S58" s="18"/>
      <c r="T58" s="18"/>
      <c r="U58" s="18"/>
      <c r="V58" s="18"/>
    </row>
    <row r="59" spans="2:22" ht="15">
      <c r="B59" s="16">
        <f t="shared" si="4"/>
        <v>5.099999999999998</v>
      </c>
      <c r="C59" s="16">
        <f t="shared" si="1"/>
        <v>-0.09175000491541505</v>
      </c>
      <c r="D59" s="16">
        <f t="shared" si="2"/>
        <v>-0.06610171814314734</v>
      </c>
      <c r="E59" s="16">
        <f t="shared" si="3"/>
        <v>0.19299114524937233</v>
      </c>
      <c r="F59" s="17"/>
      <c r="G59" s="17"/>
      <c r="H59" s="17"/>
      <c r="I59" s="17"/>
      <c r="J59" s="17"/>
      <c r="K59" s="17"/>
      <c r="L59" s="17"/>
      <c r="M59" s="17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5">
      <c r="B60" s="16">
        <f t="shared" si="4"/>
        <v>5.1999999999999975</v>
      </c>
      <c r="C60" s="16">
        <f t="shared" si="1"/>
        <v>-0.0871473779952659</v>
      </c>
      <c r="D60" s="16">
        <f t="shared" si="2"/>
        <v>-0.07481645594267393</v>
      </c>
      <c r="E60" s="16">
        <f t="shared" si="3"/>
        <v>0.18550949965510494</v>
      </c>
      <c r="F60" s="17"/>
      <c r="G60" s="17"/>
      <c r="H60" s="17"/>
      <c r="I60" s="17"/>
      <c r="J60" s="17"/>
      <c r="K60" s="17"/>
      <c r="L60" s="17"/>
      <c r="M60" s="17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5">
      <c r="B61" s="16">
        <f t="shared" si="4"/>
        <v>5.299999999999997</v>
      </c>
      <c r="C61" s="16">
        <f t="shared" si="1"/>
        <v>-0.08217410515927061</v>
      </c>
      <c r="D61" s="16">
        <f t="shared" si="2"/>
        <v>-0.08303386645860099</v>
      </c>
      <c r="E61" s="16">
        <f t="shared" si="3"/>
        <v>0.17720611300924483</v>
      </c>
      <c r="F61" s="17"/>
      <c r="G61" s="17"/>
      <c r="H61" s="17"/>
      <c r="I61" s="17"/>
      <c r="J61" s="17"/>
      <c r="K61" s="17"/>
      <c r="L61" s="17"/>
      <c r="M61" s="17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5">
      <c r="B62" s="16">
        <f t="shared" si="4"/>
        <v>5.399999999999997</v>
      </c>
      <c r="C62" s="16">
        <f t="shared" si="1"/>
        <v>-0.07686029449641942</v>
      </c>
      <c r="D62" s="16">
        <f t="shared" si="2"/>
        <v>-0.09071989590824293</v>
      </c>
      <c r="E62" s="16">
        <f t="shared" si="3"/>
        <v>0.16813412341842054</v>
      </c>
      <c r="F62" s="17"/>
      <c r="G62" s="17"/>
      <c r="H62" s="17"/>
      <c r="I62" s="17"/>
      <c r="J62" s="17"/>
      <c r="K62" s="17"/>
      <c r="L62" s="17"/>
      <c r="M62" s="17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5">
      <c r="B63" s="16">
        <f t="shared" si="4"/>
        <v>5.4999999999999964</v>
      </c>
      <c r="C63" s="16">
        <f t="shared" si="1"/>
        <v>-0.07123733099215901</v>
      </c>
      <c r="D63" s="16">
        <f t="shared" si="2"/>
        <v>-0.09784362900745884</v>
      </c>
      <c r="E63" s="16">
        <f t="shared" si="3"/>
        <v>0.15834976051767466</v>
      </c>
      <c r="F63" s="17"/>
      <c r="G63" s="17"/>
      <c r="H63" s="17"/>
      <c r="I63" s="17"/>
      <c r="J63" s="17"/>
      <c r="K63" s="17"/>
      <c r="L63" s="17"/>
      <c r="M63" s="17"/>
      <c r="N63" s="18"/>
      <c r="O63" s="18"/>
      <c r="P63" s="18"/>
      <c r="Q63" s="18"/>
      <c r="R63" s="18"/>
      <c r="S63" s="18"/>
      <c r="T63" s="18"/>
      <c r="U63" s="18"/>
      <c r="V63" s="18"/>
    </row>
    <row r="64" spans="2:22" ht="15">
      <c r="B64" s="16">
        <f t="shared" si="4"/>
        <v>5.599999999999996</v>
      </c>
      <c r="C64" s="16">
        <f t="shared" si="1"/>
        <v>-0.06533770154542234</v>
      </c>
      <c r="D64" s="16">
        <f t="shared" si="2"/>
        <v>-0.10437739916200107</v>
      </c>
      <c r="E64" s="16">
        <f t="shared" si="3"/>
        <v>0.14791202060147454</v>
      </c>
      <c r="F64" s="17"/>
      <c r="G64" s="17"/>
      <c r="H64" s="17"/>
      <c r="I64" s="17"/>
      <c r="J64" s="17"/>
      <c r="K64" s="17"/>
      <c r="L64" s="17"/>
      <c r="M64" s="17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5">
      <c r="B65" s="16">
        <f t="shared" si="4"/>
        <v>5.699999999999996</v>
      </c>
      <c r="C65" s="16">
        <f t="shared" si="1"/>
        <v>-0.059194816950724066</v>
      </c>
      <c r="D65" s="16">
        <f t="shared" si="2"/>
        <v>-0.11029688085707348</v>
      </c>
      <c r="E65" s="16">
        <f t="shared" si="3"/>
        <v>0.1368823325157672</v>
      </c>
      <c r="F65" s="17"/>
      <c r="G65" s="17"/>
      <c r="H65" s="17"/>
      <c r="I65" s="17"/>
      <c r="J65" s="17"/>
      <c r="K65" s="17"/>
      <c r="L65" s="17"/>
      <c r="M65" s="17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5">
      <c r="B66" s="16">
        <f t="shared" si="4"/>
        <v>5.799999999999995</v>
      </c>
      <c r="C66" s="16">
        <f t="shared" si="1"/>
        <v>-0.05284283177833133</v>
      </c>
      <c r="D66" s="16">
        <f t="shared" si="2"/>
        <v>-0.11558116403490662</v>
      </c>
      <c r="E66" s="16">
        <f t="shared" si="3"/>
        <v>0.12532421611227654</v>
      </c>
      <c r="F66" s="17"/>
      <c r="G66" s="17"/>
      <c r="H66" s="17"/>
      <c r="I66" s="17"/>
      <c r="J66" s="17"/>
      <c r="K66" s="17"/>
      <c r="L66" s="17"/>
      <c r="M66" s="17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5">
      <c r="B67" s="16">
        <f t="shared" si="4"/>
        <v>5.899999999999995</v>
      </c>
      <c r="C67" s="16">
        <f t="shared" si="1"/>
        <v>-0.04631646308283483</v>
      </c>
      <c r="D67" s="16">
        <f t="shared" si="2"/>
        <v>-0.1202128103431901</v>
      </c>
      <c r="E67" s="16">
        <f t="shared" si="3"/>
        <v>0.11330293507795752</v>
      </c>
      <c r="F67" s="17"/>
      <c r="G67" s="17"/>
      <c r="H67" s="17"/>
      <c r="I67" s="17"/>
      <c r="J67" s="17"/>
      <c r="K67" s="17"/>
      <c r="L67" s="17"/>
      <c r="M67" s="17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5">
      <c r="B68" s="16">
        <f t="shared" si="4"/>
        <v>5.999999999999995</v>
      </c>
      <c r="C68" s="16">
        <f t="shared" si="1"/>
        <v>-0.03965080886314634</v>
      </c>
      <c r="D68" s="16">
        <f t="shared" si="2"/>
        <v>-0.12417789122950473</v>
      </c>
      <c r="E68" s="16">
        <f t="shared" si="3"/>
        <v>0.10088514595500706</v>
      </c>
      <c r="F68" s="17"/>
      <c r="G68" s="17"/>
      <c r="H68" s="17"/>
      <c r="I68" s="17"/>
      <c r="J68" s="17"/>
      <c r="K68" s="17"/>
      <c r="L68" s="17"/>
      <c r="M68" s="17"/>
      <c r="N68" s="18"/>
      <c r="O68" s="18"/>
      <c r="P68" s="18"/>
      <c r="Q68" s="18"/>
      <c r="R68" s="18"/>
      <c r="S68" s="18"/>
      <c r="T68" s="18"/>
      <c r="U68" s="18"/>
      <c r="V68" s="18"/>
    </row>
    <row r="69" spans="2:22" ht="15">
      <c r="B69" s="16">
        <f t="shared" si="4"/>
        <v>6.099999999999994</v>
      </c>
      <c r="C69" s="16">
        <f t="shared" si="1"/>
        <v>-0.032881167185137866</v>
      </c>
      <c r="D69" s="16">
        <f t="shared" si="2"/>
        <v>-0.12746600794801852</v>
      </c>
      <c r="E69" s="16">
        <f t="shared" si="3"/>
        <v>0.0881385451602052</v>
      </c>
      <c r="F69" s="17"/>
      <c r="G69" s="17"/>
      <c r="H69" s="17"/>
      <c r="I69" s="17"/>
      <c r="J69" s="17"/>
      <c r="K69" s="17"/>
      <c r="L69" s="17"/>
      <c r="M69" s="17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5">
      <c r="B70" s="16">
        <f t="shared" si="4"/>
        <v>6.199999999999994</v>
      </c>
      <c r="C70" s="16">
        <f t="shared" si="1"/>
        <v>-0.026042856861938142</v>
      </c>
      <c r="D70" s="16">
        <f t="shared" si="2"/>
        <v>-0.13007029363421233</v>
      </c>
      <c r="E70" s="16">
        <f t="shared" si="3"/>
        <v>0.07513151579678395</v>
      </c>
      <c r="F70" s="17"/>
      <c r="G70" s="17"/>
      <c r="H70" s="17"/>
      <c r="I70" s="17"/>
      <c r="J70" s="17"/>
      <c r="K70" s="17"/>
      <c r="L70" s="17"/>
      <c r="M70" s="17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5">
      <c r="B71" s="16">
        <f t="shared" si="4"/>
        <v>6.299999999999994</v>
      </c>
      <c r="C71" s="16">
        <f t="shared" si="1"/>
        <v>-0.019171040566456583</v>
      </c>
      <c r="D71" s="16">
        <f t="shared" si="2"/>
        <v>-0.131987397690858</v>
      </c>
      <c r="E71" s="16">
        <f t="shared" si="3"/>
        <v>0.06193277602769816</v>
      </c>
      <c r="F71" s="17"/>
      <c r="G71" s="17"/>
      <c r="H71" s="17"/>
      <c r="I71" s="17"/>
      <c r="J71" s="17"/>
      <c r="K71" s="17"/>
      <c r="L71" s="17"/>
      <c r="M71" s="17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5">
      <c r="B72" s="16">
        <f t="shared" si="4"/>
        <v>6.399999999999993</v>
      </c>
      <c r="C72" s="16">
        <f t="shared" si="1"/>
        <v>-0.012300551226174808</v>
      </c>
      <c r="D72" s="16">
        <f t="shared" si="2"/>
        <v>-0.13321745281347547</v>
      </c>
      <c r="E72" s="16">
        <f t="shared" si="3"/>
        <v>0.04861103074635061</v>
      </c>
      <c r="F72" s="17"/>
      <c r="G72" s="17"/>
      <c r="H72" s="17"/>
      <c r="I72" s="17"/>
      <c r="J72" s="17"/>
      <c r="K72" s="17"/>
      <c r="L72" s="17"/>
      <c r="M72" s="17"/>
      <c r="N72" s="18"/>
      <c r="O72" s="18"/>
      <c r="P72" s="18"/>
      <c r="Q72" s="18"/>
      <c r="R72" s="18"/>
      <c r="S72" s="18"/>
      <c r="T72" s="18"/>
      <c r="U72" s="18"/>
      <c r="V72" s="18"/>
    </row>
    <row r="73" spans="2:22" ht="15">
      <c r="B73" s="16">
        <f t="shared" si="4"/>
        <v>6.499999999999993</v>
      </c>
      <c r="C73" s="16">
        <f t="shared" si="1"/>
        <v>-0.005465722521813821</v>
      </c>
      <c r="D73" s="16">
        <f t="shared" si="2"/>
        <v>-0.13376402506565685</v>
      </c>
      <c r="E73" s="16">
        <f t="shared" si="3"/>
        <v>0.035234628239784925</v>
      </c>
      <c r="F73" s="17"/>
      <c r="G73" s="17"/>
      <c r="H73" s="17"/>
      <c r="I73" s="17"/>
      <c r="J73" s="17"/>
      <c r="K73" s="17"/>
      <c r="L73" s="17"/>
      <c r="M73" s="17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5">
      <c r="B74" s="16">
        <f t="shared" si="4"/>
        <v>6.5999999999999925</v>
      </c>
      <c r="C74" s="16">
        <f aca="true" t="shared" si="5" ref="C74:C137">-(E73*B$2+D73*B$3*2*SQRT(B$1*B$2))/B$1</f>
        <v>0.0012997757206541956</v>
      </c>
      <c r="D74" s="16">
        <f t="shared" si="2"/>
        <v>-0.13363404749359142</v>
      </c>
      <c r="E74" s="16">
        <f t="shared" si="3"/>
        <v>0.021871223490425782</v>
      </c>
      <c r="F74" s="17"/>
      <c r="G74" s="17"/>
      <c r="H74" s="17"/>
      <c r="I74" s="17"/>
      <c r="J74" s="17"/>
      <c r="K74" s="17"/>
      <c r="L74" s="17"/>
      <c r="M74" s="17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5">
      <c r="B75" s="16">
        <f t="shared" si="4"/>
        <v>6.699999999999992</v>
      </c>
      <c r="C75" s="16">
        <f t="shared" si="5"/>
        <v>0.00796309649081184</v>
      </c>
      <c r="D75" s="16">
        <f aca="true" t="shared" si="6" ref="D75:D138">D74+C75*B$4</f>
        <v>-0.13283773784451025</v>
      </c>
      <c r="E75" s="16">
        <f aca="true" t="shared" si="7" ref="E75:E138">E74+D75*B$4</f>
        <v>0.008587449705974757</v>
      </c>
      <c r="F75" s="17"/>
      <c r="G75" s="17"/>
      <c r="H75" s="17"/>
      <c r="I75" s="17"/>
      <c r="J75" s="17"/>
      <c r="K75" s="17"/>
      <c r="L75" s="17"/>
      <c r="M75" s="17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5">
      <c r="B76" s="16">
        <f t="shared" si="4"/>
        <v>6.799999999999992</v>
      </c>
      <c r="C76" s="16">
        <f t="shared" si="5"/>
        <v>0.01449236819247944</v>
      </c>
      <c r="D76" s="16">
        <f t="shared" si="6"/>
        <v>-0.1313885010252623</v>
      </c>
      <c r="E76" s="16">
        <f t="shared" si="7"/>
        <v>-0.0045514003965514745</v>
      </c>
      <c r="F76" s="17"/>
      <c r="G76" s="17"/>
      <c r="H76" s="17"/>
      <c r="I76" s="17"/>
      <c r="J76" s="17"/>
      <c r="K76" s="17"/>
      <c r="L76" s="17"/>
      <c r="M76" s="17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5">
      <c r="B77" s="16">
        <f t="shared" si="4"/>
        <v>6.8999999999999915</v>
      </c>
      <c r="C77" s="16">
        <f t="shared" si="5"/>
        <v>0.020856840207255464</v>
      </c>
      <c r="D77" s="16">
        <f t="shared" si="6"/>
        <v>-0.12930281700453677</v>
      </c>
      <c r="E77" s="16">
        <f t="shared" si="7"/>
        <v>-0.017481682097005152</v>
      </c>
      <c r="F77" s="17"/>
      <c r="G77" s="17"/>
      <c r="H77" s="17"/>
      <c r="I77" s="17"/>
      <c r="J77" s="17"/>
      <c r="K77" s="17"/>
      <c r="L77" s="17"/>
      <c r="M77" s="17"/>
      <c r="N77" s="18"/>
      <c r="O77" s="18"/>
      <c r="P77" s="18"/>
      <c r="Q77" s="18"/>
      <c r="R77" s="18"/>
      <c r="S77" s="18"/>
      <c r="T77" s="18"/>
      <c r="U77" s="18"/>
      <c r="V77" s="18"/>
    </row>
    <row r="78" spans="2:22" ht="15">
      <c r="B78" s="16">
        <f t="shared" si="4"/>
        <v>6.999999999999991</v>
      </c>
      <c r="C78" s="16">
        <f t="shared" si="5"/>
        <v>0.027027020794588814</v>
      </c>
      <c r="D78" s="16">
        <f t="shared" si="6"/>
        <v>-0.1266001149250779</v>
      </c>
      <c r="E78" s="16">
        <f t="shared" si="7"/>
        <v>-0.030141693589512943</v>
      </c>
      <c r="F78" s="17"/>
      <c r="G78" s="17"/>
      <c r="H78" s="17"/>
      <c r="I78" s="17"/>
      <c r="J78" s="17"/>
      <c r="K78" s="17"/>
      <c r="L78" s="17"/>
      <c r="M78" s="17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5">
      <c r="B79" s="16">
        <f t="shared" si="4"/>
        <v>7.099999999999991</v>
      </c>
      <c r="C79" s="16">
        <f t="shared" si="5"/>
        <v>0.032974806747260235</v>
      </c>
      <c r="D79" s="16">
        <f t="shared" si="6"/>
        <v>-0.12330263425035187</v>
      </c>
      <c r="E79" s="16">
        <f t="shared" si="7"/>
        <v>-0.04247195701454813</v>
      </c>
      <c r="F79" s="17"/>
      <c r="G79" s="17"/>
      <c r="H79" s="17"/>
      <c r="I79" s="17"/>
      <c r="J79" s="17"/>
      <c r="K79" s="17"/>
      <c r="L79" s="17"/>
      <c r="M79" s="17"/>
      <c r="N79" s="18"/>
      <c r="O79" s="18"/>
      <c r="P79" s="18"/>
      <c r="Q79" s="18"/>
      <c r="R79" s="18"/>
      <c r="S79" s="18"/>
      <c r="T79" s="18"/>
      <c r="U79" s="18"/>
      <c r="V79" s="18"/>
    </row>
    <row r="80" spans="2:22" ht="15">
      <c r="B80" s="16">
        <f t="shared" si="4"/>
        <v>7.19999999999999</v>
      </c>
      <c r="C80" s="16">
        <f t="shared" si="5"/>
        <v>0.03867360427059176</v>
      </c>
      <c r="D80" s="16">
        <f t="shared" si="6"/>
        <v>-0.11943527382329269</v>
      </c>
      <c r="E80" s="16">
        <f t="shared" si="7"/>
        <v>-0.0544154843968774</v>
      </c>
      <c r="F80" s="17"/>
      <c r="G80" s="17"/>
      <c r="H80" s="17"/>
      <c r="I80" s="17"/>
      <c r="J80" s="17"/>
      <c r="K80" s="17"/>
      <c r="L80" s="17"/>
      <c r="M80" s="17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5">
      <c r="B81" s="16">
        <f t="shared" si="4"/>
        <v>7.29999999999999</v>
      </c>
      <c r="C81" s="16">
        <f t="shared" si="5"/>
        <v>0.044098440605103185</v>
      </c>
      <c r="D81" s="16">
        <f t="shared" si="6"/>
        <v>-0.11502542976278238</v>
      </c>
      <c r="E81" s="16">
        <f t="shared" si="7"/>
        <v>-0.06591802737315564</v>
      </c>
      <c r="F81" s="17"/>
      <c r="G81" s="17"/>
      <c r="H81" s="17"/>
      <c r="I81" s="17"/>
      <c r="J81" s="17"/>
      <c r="K81" s="17"/>
      <c r="L81" s="17"/>
      <c r="M81" s="17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5">
      <c r="B82" s="16">
        <f t="shared" si="4"/>
        <v>7.39999999999999</v>
      </c>
      <c r="C82" s="16">
        <f t="shared" si="5"/>
        <v>0.04922606596540989</v>
      </c>
      <c r="D82" s="16">
        <f t="shared" si="6"/>
        <v>-0.11010282316624138</v>
      </c>
      <c r="E82" s="16">
        <f t="shared" si="7"/>
        <v>-0.07692830968977978</v>
      </c>
      <c r="F82" s="17"/>
      <c r="G82" s="17"/>
      <c r="H82" s="17"/>
      <c r="I82" s="17"/>
      <c r="J82" s="17"/>
      <c r="K82" s="17"/>
      <c r="L82" s="17"/>
      <c r="M82" s="17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5">
      <c r="B83" s="16">
        <f aca="true" t="shared" si="8" ref="B83:B146">B82+B$4</f>
        <v>7.499999999999989</v>
      </c>
      <c r="C83" s="16">
        <f t="shared" si="5"/>
        <v>0.054035045422616404</v>
      </c>
      <c r="D83" s="16">
        <f t="shared" si="6"/>
        <v>-0.10469931862397974</v>
      </c>
      <c r="E83" s="16">
        <f t="shared" si="7"/>
        <v>-0.08739824155217775</v>
      </c>
      <c r="F83" s="17"/>
      <c r="G83" s="17"/>
      <c r="H83" s="17"/>
      <c r="I83" s="17"/>
      <c r="J83" s="17"/>
      <c r="K83" s="17"/>
      <c r="L83" s="17"/>
      <c r="M83" s="17"/>
      <c r="N83" s="18"/>
      <c r="O83" s="18"/>
      <c r="P83" s="18"/>
      <c r="Q83" s="18"/>
      <c r="R83" s="18"/>
      <c r="S83" s="18"/>
      <c r="T83" s="18"/>
      <c r="U83" s="18"/>
      <c r="V83" s="18"/>
    </row>
    <row r="84" spans="2:22" ht="15">
      <c r="B84" s="16">
        <f t="shared" si="8"/>
        <v>7.599999999999989</v>
      </c>
      <c r="C84" s="16">
        <f t="shared" si="5"/>
        <v>0.05850584041301429</v>
      </c>
      <c r="D84" s="16">
        <f t="shared" si="6"/>
        <v>-0.09884873458267832</v>
      </c>
      <c r="E84" s="16">
        <f t="shared" si="7"/>
        <v>-0.09728311501044558</v>
      </c>
      <c r="F84" s="17"/>
      <c r="G84" s="17"/>
      <c r="H84" s="17"/>
      <c r="I84" s="17"/>
      <c r="J84" s="17"/>
      <c r="K84" s="17"/>
      <c r="L84" s="17"/>
      <c r="M84" s="17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5">
      <c r="B85" s="16">
        <f t="shared" si="8"/>
        <v>7.699999999999989</v>
      </c>
      <c r="C85" s="16">
        <f t="shared" si="5"/>
        <v>0.062620879612247</v>
      </c>
      <c r="D85" s="16">
        <f t="shared" si="6"/>
        <v>-0.09258664662145362</v>
      </c>
      <c r="E85" s="16">
        <f t="shared" si="7"/>
        <v>-0.10654177967259094</v>
      </c>
      <c r="F85" s="17"/>
      <c r="G85" s="17"/>
      <c r="H85" s="17"/>
      <c r="I85" s="17"/>
      <c r="J85" s="17"/>
      <c r="K85" s="17"/>
      <c r="L85" s="17"/>
      <c r="M85" s="17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5">
      <c r="B86" s="16">
        <f t="shared" si="8"/>
        <v>7.799999999999988</v>
      </c>
      <c r="C86" s="16">
        <f t="shared" si="5"/>
        <v>0.06636461897096596</v>
      </c>
      <c r="D86" s="16">
        <f t="shared" si="6"/>
        <v>-0.08595018472435702</v>
      </c>
      <c r="E86" s="16">
        <f t="shared" si="7"/>
        <v>-0.11513679814502664</v>
      </c>
      <c r="F86" s="17"/>
      <c r="G86" s="17"/>
      <c r="H86" s="17"/>
      <c r="I86" s="17"/>
      <c r="J86" s="17"/>
      <c r="K86" s="17"/>
      <c r="L86" s="17"/>
      <c r="M86" s="17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5">
      <c r="B87" s="16">
        <f t="shared" si="8"/>
        <v>7.899999999999988</v>
      </c>
      <c r="C87" s="16">
        <f t="shared" si="5"/>
        <v>0.06972359076507917</v>
      </c>
      <c r="D87" s="16">
        <f t="shared" si="6"/>
        <v>-0.0789778256478491</v>
      </c>
      <c r="E87" s="16">
        <f t="shared" si="7"/>
        <v>-0.12303458070981155</v>
      </c>
      <c r="F87" s="17"/>
      <c r="G87" s="17"/>
      <c r="H87" s="17"/>
      <c r="I87" s="17"/>
      <c r="J87" s="17"/>
      <c r="K87" s="17"/>
      <c r="L87" s="17"/>
      <c r="M87" s="17"/>
      <c r="N87" s="18"/>
      <c r="O87" s="18"/>
      <c r="P87" s="18"/>
      <c r="Q87" s="18"/>
      <c r="R87" s="18"/>
      <c r="S87" s="18"/>
      <c r="T87" s="18"/>
      <c r="U87" s="18"/>
      <c r="V87" s="18"/>
    </row>
    <row r="88" spans="2:22" ht="15">
      <c r="B88" s="16">
        <f t="shared" si="8"/>
        <v>7.999999999999988</v>
      </c>
      <c r="C88" s="16">
        <f t="shared" si="5"/>
        <v>0.07268644157069837</v>
      </c>
      <c r="D88" s="16">
        <f t="shared" si="6"/>
        <v>-0.07170918149077926</v>
      </c>
      <c r="E88" s="16">
        <f t="shared" si="7"/>
        <v>-0.13020549885888946</v>
      </c>
      <c r="F88" s="17"/>
      <c r="G88" s="17"/>
      <c r="H88" s="17"/>
      <c r="I88" s="17"/>
      <c r="J88" s="17"/>
      <c r="K88" s="17"/>
      <c r="L88" s="17"/>
      <c r="M88" s="17"/>
      <c r="N88" s="18"/>
      <c r="O88" s="18"/>
      <c r="P88" s="18"/>
      <c r="Q88" s="18"/>
      <c r="R88" s="18"/>
      <c r="S88" s="18"/>
      <c r="T88" s="18"/>
      <c r="U88" s="18"/>
      <c r="V88" s="18"/>
    </row>
    <row r="89" spans="2:22" ht="15">
      <c r="B89" s="16">
        <f t="shared" si="8"/>
        <v>8.099999999999987</v>
      </c>
      <c r="C89" s="16">
        <f t="shared" si="5"/>
        <v>0.07524395913053811</v>
      </c>
      <c r="D89" s="16">
        <f t="shared" si="6"/>
        <v>-0.06418478557772545</v>
      </c>
      <c r="E89" s="16">
        <f t="shared" si="7"/>
        <v>-0.13662397741666202</v>
      </c>
      <c r="F89" s="17"/>
      <c r="G89" s="17"/>
      <c r="H89" s="17"/>
      <c r="I89" s="17"/>
      <c r="J89" s="17"/>
      <c r="K89" s="17"/>
      <c r="L89" s="17"/>
      <c r="M89" s="17"/>
      <c r="N89" s="18"/>
      <c r="O89" s="18"/>
      <c r="P89" s="18"/>
      <c r="Q89" s="18"/>
      <c r="R89" s="18"/>
      <c r="S89" s="18"/>
      <c r="T89" s="18"/>
      <c r="U89" s="18"/>
      <c r="V89" s="18"/>
    </row>
    <row r="90" spans="2:22" ht="15">
      <c r="B90" s="16">
        <f t="shared" si="8"/>
        <v>8.199999999999987</v>
      </c>
      <c r="C90" s="16">
        <f t="shared" si="5"/>
        <v>0.07738908813453385</v>
      </c>
      <c r="D90" s="16">
        <f t="shared" si="6"/>
        <v>-0.05644587676427206</v>
      </c>
      <c r="E90" s="16">
        <f t="shared" si="7"/>
        <v>-0.14226856509308922</v>
      </c>
      <c r="F90" s="17"/>
      <c r="G90" s="17"/>
      <c r="H90" s="17"/>
      <c r="I90" s="17"/>
      <c r="J90" s="17"/>
      <c r="K90" s="17"/>
      <c r="L90" s="17"/>
      <c r="M90" s="17"/>
      <c r="N90" s="18"/>
      <c r="O90" s="18"/>
      <c r="P90" s="18"/>
      <c r="Q90" s="18"/>
      <c r="R90" s="18"/>
      <c r="S90" s="18"/>
      <c r="T90" s="18"/>
      <c r="U90" s="18"/>
      <c r="V90" s="18"/>
    </row>
    <row r="91" spans="2:22" ht="15">
      <c r="B91" s="16">
        <f t="shared" si="8"/>
        <v>8.299999999999986</v>
      </c>
      <c r="C91" s="16">
        <f t="shared" si="5"/>
        <v>0.079116934992552</v>
      </c>
      <c r="D91" s="16">
        <f t="shared" si="6"/>
        <v>-0.048534183265016864</v>
      </c>
      <c r="E91" s="16">
        <f t="shared" si="7"/>
        <v>-0.1471219834195909</v>
      </c>
      <c r="F91" s="17"/>
      <c r="G91" s="17"/>
      <c r="H91" s="17"/>
      <c r="I91" s="17"/>
      <c r="J91" s="17"/>
      <c r="K91" s="17"/>
      <c r="L91" s="17"/>
      <c r="M91" s="17"/>
      <c r="N91" s="18"/>
      <c r="O91" s="18"/>
      <c r="P91" s="18"/>
      <c r="Q91" s="18"/>
      <c r="R91" s="18"/>
      <c r="S91" s="18"/>
      <c r="T91" s="18"/>
      <c r="U91" s="18"/>
      <c r="V91" s="18"/>
    </row>
    <row r="92" spans="2:22" ht="15">
      <c r="B92" s="16">
        <f t="shared" si="8"/>
        <v>8.399999999999986</v>
      </c>
      <c r="C92" s="16">
        <f t="shared" si="5"/>
        <v>0.08042476173100427</v>
      </c>
      <c r="D92" s="16">
        <f t="shared" si="6"/>
        <v>-0.040491707091916435</v>
      </c>
      <c r="E92" s="16">
        <f t="shared" si="7"/>
        <v>-0.15117115412878254</v>
      </c>
      <c r="F92" s="17"/>
      <c r="G92" s="17"/>
      <c r="H92" s="17"/>
      <c r="I92" s="17"/>
      <c r="J92" s="17"/>
      <c r="K92" s="17"/>
      <c r="L92" s="17"/>
      <c r="M92" s="17"/>
      <c r="N92" s="18"/>
      <c r="O92" s="18"/>
      <c r="P92" s="18"/>
      <c r="Q92" s="18"/>
      <c r="R92" s="18"/>
      <c r="S92" s="18"/>
      <c r="T92" s="18"/>
      <c r="U92" s="18"/>
      <c r="V92" s="18"/>
    </row>
    <row r="93" spans="2:22" ht="15">
      <c r="B93" s="16">
        <f t="shared" si="8"/>
        <v>8.499999999999986</v>
      </c>
      <c r="C93" s="16">
        <f t="shared" si="5"/>
        <v>0.08131196919769398</v>
      </c>
      <c r="D93" s="16">
        <f t="shared" si="6"/>
        <v>-0.032360510172147035</v>
      </c>
      <c r="E93" s="16">
        <f t="shared" si="7"/>
        <v>-0.15440720514599723</v>
      </c>
      <c r="F93" s="17"/>
      <c r="G93" s="17"/>
      <c r="H93" s="17"/>
      <c r="I93" s="17"/>
      <c r="J93" s="17"/>
      <c r="K93" s="17"/>
      <c r="L93" s="17"/>
      <c r="M93" s="17"/>
      <c r="N93" s="18"/>
      <c r="O93" s="18"/>
      <c r="P93" s="18"/>
      <c r="Q93" s="18"/>
      <c r="R93" s="18"/>
      <c r="S93" s="18"/>
      <c r="T93" s="18"/>
      <c r="U93" s="18"/>
      <c r="V93" s="18"/>
    </row>
    <row r="94" spans="2:22" ht="15">
      <c r="B94" s="16">
        <f t="shared" si="8"/>
        <v>8.599999999999985</v>
      </c>
      <c r="C94" s="16">
        <f t="shared" si="5"/>
        <v>0.0817800698100749</v>
      </c>
      <c r="D94" s="16">
        <f t="shared" si="6"/>
        <v>-0.024182503191139543</v>
      </c>
      <c r="E94" s="16">
        <f t="shared" si="7"/>
        <v>-0.15682545546511117</v>
      </c>
      <c r="F94" s="17"/>
      <c r="G94" s="17"/>
      <c r="H94" s="17"/>
      <c r="I94" s="17"/>
      <c r="J94" s="17"/>
      <c r="K94" s="17"/>
      <c r="L94" s="17"/>
      <c r="M94" s="17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5">
      <c r="B95" s="16">
        <f t="shared" si="8"/>
        <v>8.699999999999985</v>
      </c>
      <c r="C95" s="16">
        <f t="shared" si="5"/>
        <v>0.0818326501310596</v>
      </c>
      <c r="D95" s="16">
        <f t="shared" si="6"/>
        <v>-0.01599923817803358</v>
      </c>
      <c r="E95" s="16">
        <f t="shared" si="7"/>
        <v>-0.15842537928291453</v>
      </c>
      <c r="F95" s="17"/>
      <c r="G95" s="17"/>
      <c r="H95" s="17"/>
      <c r="I95" s="17"/>
      <c r="J95" s="17"/>
      <c r="K95" s="17"/>
      <c r="L95" s="17"/>
      <c r="M95" s="17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5">
      <c r="B96" s="16">
        <f t="shared" si="8"/>
        <v>8.799999999999985</v>
      </c>
      <c r="C96" s="16">
        <f t="shared" si="5"/>
        <v>0.08147532360335852</v>
      </c>
      <c r="D96" s="16">
        <f t="shared" si="6"/>
        <v>-0.007851705817697728</v>
      </c>
      <c r="E96" s="16">
        <f t="shared" si="7"/>
        <v>-0.1592105498646843</v>
      </c>
      <c r="F96" s="17"/>
      <c r="G96" s="17"/>
      <c r="H96" s="17"/>
      <c r="I96" s="17"/>
      <c r="J96" s="17"/>
      <c r="K96" s="17"/>
      <c r="L96" s="17"/>
      <c r="M96" s="17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5">
      <c r="B97" s="16">
        <f t="shared" si="8"/>
        <v>8.899999999999984</v>
      </c>
      <c r="C97" s="16">
        <f t="shared" si="5"/>
        <v>0.08071567381785734</v>
      </c>
      <c r="D97" s="16">
        <f t="shared" si="6"/>
        <v>0.00021986156408800722</v>
      </c>
      <c r="E97" s="16">
        <f t="shared" si="7"/>
        <v>-0.1591885637082755</v>
      </c>
      <c r="F97" s="17"/>
      <c r="G97" s="17"/>
      <c r="H97" s="17"/>
      <c r="I97" s="17"/>
      <c r="J97" s="17"/>
      <c r="K97" s="17"/>
      <c r="L97" s="17"/>
      <c r="M97" s="17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5">
      <c r="B98" s="16">
        <f t="shared" si="8"/>
        <v>8.999999999999984</v>
      </c>
      <c r="C98" s="16">
        <f t="shared" si="5"/>
        <v>0.07956318873355997</v>
      </c>
      <c r="D98" s="16">
        <f t="shared" si="6"/>
        <v>0.008176180437444005</v>
      </c>
      <c r="E98" s="16">
        <f t="shared" si="7"/>
        <v>-0.1583709456645311</v>
      </c>
      <c r="F98" s="17"/>
      <c r="G98" s="17"/>
      <c r="H98" s="17"/>
      <c r="I98" s="17"/>
      <c r="J98" s="17"/>
      <c r="K98" s="17"/>
      <c r="L98" s="17"/>
      <c r="M98" s="17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5">
      <c r="B99" s="16">
        <f t="shared" si="8"/>
        <v>9.099999999999984</v>
      </c>
      <c r="C99" s="16">
        <f t="shared" si="5"/>
        <v>0.07802918630596127</v>
      </c>
      <c r="D99" s="16">
        <f t="shared" si="6"/>
        <v>0.015979099068040133</v>
      </c>
      <c r="E99" s="16">
        <f t="shared" si="7"/>
        <v>-0.1567730357577271</v>
      </c>
      <c r="F99" s="17"/>
      <c r="G99" s="17"/>
      <c r="H99" s="17"/>
      <c r="I99" s="17"/>
      <c r="J99" s="17"/>
      <c r="K99" s="17"/>
      <c r="L99" s="17"/>
      <c r="M99" s="17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5">
      <c r="B100" s="16">
        <f t="shared" si="8"/>
        <v>9.199999999999983</v>
      </c>
      <c r="C100" s="16">
        <f t="shared" si="5"/>
        <v>0.07612673201721099</v>
      </c>
      <c r="D100" s="16">
        <f t="shared" si="6"/>
        <v>0.02359177226976123</v>
      </c>
      <c r="E100" s="16">
        <f t="shared" si="7"/>
        <v>-0.15441385853075099</v>
      </c>
      <c r="F100" s="17"/>
      <c r="G100" s="17"/>
      <c r="H100" s="17"/>
      <c r="I100" s="17"/>
      <c r="J100" s="17"/>
      <c r="K100" s="17"/>
      <c r="L100" s="17"/>
      <c r="M100" s="17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22" ht="15">
      <c r="B101" s="16">
        <f t="shared" si="8"/>
        <v>9.299999999999983</v>
      </c>
      <c r="C101" s="16">
        <f t="shared" si="5"/>
        <v>0.07387054883494411</v>
      </c>
      <c r="D101" s="16">
        <f t="shared" si="6"/>
        <v>0.03097882715325564</v>
      </c>
      <c r="E101" s="16">
        <f t="shared" si="7"/>
        <v>-0.1513159758154254</v>
      </c>
      <c r="F101" s="17"/>
      <c r="G101" s="17"/>
      <c r="H101" s="17"/>
      <c r="I101" s="17"/>
      <c r="J101" s="17"/>
      <c r="K101" s="17"/>
      <c r="L101" s="17"/>
      <c r="M101" s="17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2:22" ht="15">
      <c r="B102" s="16">
        <f t="shared" si="8"/>
        <v>9.399999999999983</v>
      </c>
      <c r="C102" s="16">
        <f t="shared" si="5"/>
        <v>0.07127692015705811</v>
      </c>
      <c r="D102" s="16">
        <f t="shared" si="6"/>
        <v>0.038106519168961454</v>
      </c>
      <c r="E102" s="16">
        <f t="shared" si="7"/>
        <v>-0.14750532389852927</v>
      </c>
      <c r="F102" s="17"/>
      <c r="G102" s="17"/>
      <c r="H102" s="17"/>
      <c r="I102" s="17"/>
      <c r="J102" s="17"/>
      <c r="K102" s="17"/>
      <c r="L102" s="17"/>
      <c r="M102" s="17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2:22" ht="15">
      <c r="B103" s="16">
        <f t="shared" si="8"/>
        <v>9.499999999999982</v>
      </c>
      <c r="C103" s="16">
        <f t="shared" si="5"/>
        <v>0.06836358632690707</v>
      </c>
      <c r="D103" s="16">
        <f t="shared" si="6"/>
        <v>0.04494287780165216</v>
      </c>
      <c r="E103" s="16">
        <f t="shared" si="7"/>
        <v>-0.14301103611836405</v>
      </c>
      <c r="F103" s="17"/>
      <c r="G103" s="17"/>
      <c r="H103" s="17"/>
      <c r="I103" s="17"/>
      <c r="J103" s="17"/>
      <c r="K103" s="17"/>
      <c r="L103" s="17"/>
      <c r="M103" s="17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2:22" ht="15">
      <c r="B104" s="16">
        <f t="shared" si="8"/>
        <v>9.599999999999982</v>
      </c>
      <c r="C104" s="16">
        <f t="shared" si="5"/>
        <v>0.0651496353272647</v>
      </c>
      <c r="D104" s="16">
        <f t="shared" si="6"/>
        <v>0.05145784133437863</v>
      </c>
      <c r="E104" s="16">
        <f t="shared" si="7"/>
        <v>-0.1378652519849262</v>
      </c>
      <c r="F104" s="17"/>
      <c r="G104" s="17"/>
      <c r="H104" s="17"/>
      <c r="I104" s="17"/>
      <c r="J104" s="17"/>
      <c r="K104" s="17"/>
      <c r="L104" s="17"/>
      <c r="M104" s="17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2:22" ht="15">
      <c r="B105" s="16">
        <f t="shared" si="8"/>
        <v>9.699999999999982</v>
      </c>
      <c r="C105" s="16">
        <f t="shared" si="5"/>
        <v>0.061655388281910986</v>
      </c>
      <c r="D105" s="16">
        <f t="shared" si="6"/>
        <v>0.05762338016256973</v>
      </c>
      <c r="E105" s="16">
        <f t="shared" si="7"/>
        <v>-0.13210291396866922</v>
      </c>
      <c r="F105" s="17"/>
      <c r="G105" s="17"/>
      <c r="H105" s="17"/>
      <c r="I105" s="17"/>
      <c r="J105" s="17"/>
      <c r="K105" s="17"/>
      <c r="L105" s="17"/>
      <c r="M105" s="17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2:22" ht="15">
      <c r="B106" s="16">
        <f t="shared" si="8"/>
        <v>9.799999999999981</v>
      </c>
      <c r="C106" s="16">
        <f t="shared" si="5"/>
        <v>0.05790228041076592</v>
      </c>
      <c r="D106" s="16">
        <f t="shared" si="6"/>
        <v>0.06341360820364632</v>
      </c>
      <c r="E106" s="16">
        <f t="shared" si="7"/>
        <v>-0.1257615531483046</v>
      </c>
      <c r="F106" s="17"/>
      <c r="G106" s="17"/>
      <c r="H106" s="17"/>
      <c r="I106" s="17"/>
      <c r="J106" s="17"/>
      <c r="K106" s="17"/>
      <c r="L106" s="17"/>
      <c r="M106" s="17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2:22" ht="15">
      <c r="B107" s="16">
        <f t="shared" si="8"/>
        <v>9.89999999999998</v>
      </c>
      <c r="C107" s="16">
        <f t="shared" si="5"/>
        <v>0.05391273809809126</v>
      </c>
      <c r="D107" s="16">
        <f t="shared" si="6"/>
        <v>0.06880488201345544</v>
      </c>
      <c r="E107" s="16">
        <f t="shared" si="7"/>
        <v>-0.11888106494695905</v>
      </c>
      <c r="F107" s="17"/>
      <c r="G107" s="17"/>
      <c r="H107" s="17"/>
      <c r="I107" s="17"/>
      <c r="J107" s="17"/>
      <c r="K107" s="17"/>
      <c r="L107" s="17"/>
      <c r="M107" s="17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2:22" ht="15">
      <c r="B108" s="16">
        <f t="shared" si="8"/>
        <v>9.99999999999998</v>
      </c>
      <c r="C108" s="16">
        <f t="shared" si="5"/>
        <v>0.04971005274338859</v>
      </c>
      <c r="D108" s="16">
        <f t="shared" si="6"/>
        <v>0.0737758872877943</v>
      </c>
      <c r="E108" s="16">
        <f t="shared" si="7"/>
        <v>-0.11150347621817962</v>
      </c>
      <c r="F108" s="17"/>
      <c r="G108" s="17"/>
      <c r="H108" s="17"/>
      <c r="I108" s="17"/>
      <c r="J108" s="17"/>
      <c r="K108" s="17"/>
      <c r="L108" s="17"/>
      <c r="M108" s="17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2:22" ht="15">
      <c r="B109" s="16">
        <f t="shared" si="8"/>
        <v>10.09999999999998</v>
      </c>
      <c r="C109" s="16">
        <f t="shared" si="5"/>
        <v>0.04531825207123906</v>
      </c>
      <c r="D109" s="16">
        <f t="shared" si="6"/>
        <v>0.0783077124949182</v>
      </c>
      <c r="E109" s="16">
        <f t="shared" si="7"/>
        <v>-0.1036727049686878</v>
      </c>
      <c r="F109" s="17"/>
      <c r="G109" s="17"/>
      <c r="H109" s="17"/>
      <c r="I109" s="17"/>
      <c r="J109" s="17"/>
      <c r="K109" s="17"/>
      <c r="L109" s="17"/>
      <c r="M109" s="17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2:22" ht="15">
      <c r="B110" s="16">
        <f t="shared" si="8"/>
        <v>10.19999999999998</v>
      </c>
      <c r="C110" s="16">
        <f t="shared" si="5"/>
        <v>0.04076196957947126</v>
      </c>
      <c r="D110" s="16">
        <f t="shared" si="6"/>
        <v>0.08238390945286533</v>
      </c>
      <c r="E110" s="16">
        <f t="shared" si="7"/>
        <v>-0.09543431402340127</v>
      </c>
      <c r="F110" s="17"/>
      <c r="G110" s="17"/>
      <c r="H110" s="17"/>
      <c r="I110" s="17"/>
      <c r="J110" s="17"/>
      <c r="K110" s="17"/>
      <c r="L110" s="17"/>
      <c r="M110" s="17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2:22" ht="15">
      <c r="B111" s="16">
        <f t="shared" si="8"/>
        <v>10.29999999999998</v>
      </c>
      <c r="C111" s="16">
        <f t="shared" si="5"/>
        <v>0.03606631280474472</v>
      </c>
      <c r="D111" s="16">
        <f t="shared" si="6"/>
        <v>0.08599054073333981</v>
      </c>
      <c r="E111" s="16">
        <f t="shared" si="7"/>
        <v>-0.08683525995006729</v>
      </c>
      <c r="F111" s="17"/>
      <c r="G111" s="17"/>
      <c r="H111" s="17"/>
      <c r="I111" s="17"/>
      <c r="J111" s="17"/>
      <c r="K111" s="17"/>
      <c r="L111" s="17"/>
      <c r="M111" s="17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2:22" ht="15">
      <c r="B112" s="16">
        <f t="shared" si="8"/>
        <v>10.399999999999979</v>
      </c>
      <c r="C112" s="16">
        <f t="shared" si="5"/>
        <v>0.03125673108094512</v>
      </c>
      <c r="D112" s="16">
        <f t="shared" si="6"/>
        <v>0.08911621384143432</v>
      </c>
      <c r="E112" s="16">
        <f t="shared" si="7"/>
        <v>-0.07792363856592385</v>
      </c>
      <c r="F112" s="17"/>
      <c r="G112" s="17"/>
      <c r="H112" s="17"/>
      <c r="I112" s="17"/>
      <c r="J112" s="17"/>
      <c r="K112" s="17"/>
      <c r="L112" s="17"/>
      <c r="M112" s="17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2:22" ht="15">
      <c r="B113" s="16">
        <f t="shared" si="8"/>
        <v>10.499999999999979</v>
      </c>
      <c r="C113" s="16">
        <f t="shared" si="5"/>
        <v>0.02635888345877219</v>
      </c>
      <c r="D113" s="16">
        <f t="shared" si="6"/>
        <v>0.09175210218731154</v>
      </c>
      <c r="E113" s="16">
        <f t="shared" si="7"/>
        <v>-0.06874842834719269</v>
      </c>
      <c r="F113" s="17"/>
      <c r="G113" s="17"/>
      <c r="H113" s="17"/>
      <c r="I113" s="17"/>
      <c r="J113" s="17"/>
      <c r="K113" s="17"/>
      <c r="L113" s="17"/>
      <c r="M113" s="17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2:22" ht="15">
      <c r="B114" s="16">
        <f t="shared" si="8"/>
        <v>10.599999999999978</v>
      </c>
      <c r="C114" s="16">
        <f t="shared" si="5"/>
        <v>0.021398507444642535</v>
      </c>
      <c r="D114" s="16">
        <f t="shared" si="6"/>
        <v>0.0938919529317758</v>
      </c>
      <c r="E114" s="16">
        <f t="shared" si="7"/>
        <v>-0.05935923305401511</v>
      </c>
      <c r="F114" s="17"/>
      <c r="G114" s="17"/>
      <c r="H114" s="17"/>
      <c r="I114" s="17"/>
      <c r="J114" s="17"/>
      <c r="K114" s="17"/>
      <c r="L114" s="17"/>
      <c r="M114" s="17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2:22" ht="15">
      <c r="B115" s="16">
        <f t="shared" si="8"/>
        <v>10.699999999999978</v>
      </c>
      <c r="C115" s="16">
        <f t="shared" si="5"/>
        <v>0.016401289203626192</v>
      </c>
      <c r="D115" s="16">
        <f t="shared" si="6"/>
        <v>0.09553208185213842</v>
      </c>
      <c r="E115" s="16">
        <f t="shared" si="7"/>
        <v>-0.049806024868801264</v>
      </c>
      <c r="F115" s="17"/>
      <c r="G115" s="17"/>
      <c r="H115" s="17"/>
      <c r="I115" s="17"/>
      <c r="J115" s="17"/>
      <c r="K115" s="17"/>
      <c r="L115" s="17"/>
      <c r="M115" s="17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2:22" ht="15">
      <c r="B116" s="16">
        <f t="shared" si="8"/>
        <v>10.799999999999978</v>
      </c>
      <c r="C116" s="16">
        <f t="shared" si="5"/>
        <v>0.011392735854697552</v>
      </c>
      <c r="D116" s="16">
        <f t="shared" si="6"/>
        <v>0.09667135543760817</v>
      </c>
      <c r="E116" s="16">
        <f t="shared" si="7"/>
        <v>-0.04013888932504045</v>
      </c>
      <c r="F116" s="17"/>
      <c r="G116" s="17"/>
      <c r="H116" s="17"/>
      <c r="I116" s="17"/>
      <c r="J116" s="17"/>
      <c r="K116" s="17"/>
      <c r="L116" s="17"/>
      <c r="M116" s="17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2:22" ht="15">
      <c r="B117" s="16">
        <f t="shared" si="8"/>
        <v>10.899999999999977</v>
      </c>
      <c r="C117" s="16">
        <f t="shared" si="5"/>
        <v>0.00639805046723467</v>
      </c>
      <c r="D117" s="16">
        <f t="shared" si="6"/>
        <v>0.09731116048433164</v>
      </c>
      <c r="E117" s="16">
        <f t="shared" si="7"/>
        <v>-0.030407773276607285</v>
      </c>
      <c r="F117" s="17"/>
      <c r="G117" s="17"/>
      <c r="H117" s="17"/>
      <c r="I117" s="17"/>
      <c r="J117" s="17"/>
      <c r="K117" s="17"/>
      <c r="L117" s="17"/>
      <c r="M117" s="17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2:22" ht="15">
      <c r="B118" s="16">
        <f t="shared" si="8"/>
        <v>10.999999999999977</v>
      </c>
      <c r="C118" s="16">
        <f t="shared" si="5"/>
        <v>0.0014420103455829794</v>
      </c>
      <c r="D118" s="16">
        <f t="shared" si="6"/>
        <v>0.09745536151888994</v>
      </c>
      <c r="E118" s="16">
        <f t="shared" si="7"/>
        <v>-0.02066223712471829</v>
      </c>
      <c r="F118" s="17"/>
      <c r="G118" s="17"/>
      <c r="H118" s="17"/>
      <c r="I118" s="17"/>
      <c r="J118" s="17"/>
      <c r="K118" s="17"/>
      <c r="L118" s="17"/>
      <c r="M118" s="17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2:22" ht="15">
      <c r="B119" s="16">
        <f t="shared" si="8"/>
        <v>11.099999999999977</v>
      </c>
      <c r="C119" s="16">
        <f t="shared" si="5"/>
        <v>-0.0034511508362395724</v>
      </c>
      <c r="D119" s="16">
        <f t="shared" si="6"/>
        <v>0.09711024643526597</v>
      </c>
      <c r="E119" s="16">
        <f t="shared" si="7"/>
        <v>-0.010951212481191692</v>
      </c>
      <c r="F119" s="17"/>
      <c r="G119" s="17"/>
      <c r="H119" s="17"/>
      <c r="I119" s="17"/>
      <c r="J119" s="17"/>
      <c r="K119" s="17"/>
      <c r="L119" s="17"/>
      <c r="M119" s="17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2:22" ht="15">
      <c r="B120" s="16">
        <f t="shared" si="8"/>
        <v>11.199999999999976</v>
      </c>
      <c r="C120" s="16">
        <f t="shared" si="5"/>
        <v>-0.008257856514818822</v>
      </c>
      <c r="D120" s="16">
        <f t="shared" si="6"/>
        <v>0.0962844607837841</v>
      </c>
      <c r="E120" s="16">
        <f t="shared" si="7"/>
        <v>-0.0013227664028132823</v>
      </c>
      <c r="F120" s="17"/>
      <c r="G120" s="17"/>
      <c r="H120" s="17"/>
      <c r="I120" s="17"/>
      <c r="J120" s="17"/>
      <c r="K120" s="17"/>
      <c r="L120" s="17"/>
      <c r="M120" s="17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2:22" ht="15">
      <c r="B121" s="16">
        <f t="shared" si="8"/>
        <v>11.299999999999976</v>
      </c>
      <c r="C121" s="16">
        <f t="shared" si="5"/>
        <v>-0.012955295827214148</v>
      </c>
      <c r="D121" s="16">
        <f t="shared" si="6"/>
        <v>0.09498893120106268</v>
      </c>
      <c r="E121" s="16">
        <f t="shared" si="7"/>
        <v>0.008176126717292986</v>
      </c>
      <c r="F121" s="17"/>
      <c r="G121" s="17"/>
      <c r="H121" s="17"/>
      <c r="I121" s="17"/>
      <c r="J121" s="17"/>
      <c r="K121" s="17"/>
      <c r="L121" s="17"/>
      <c r="M121" s="17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2:22" ht="15">
      <c r="B122" s="16">
        <f t="shared" si="8"/>
        <v>11.399999999999975</v>
      </c>
      <c r="C122" s="16">
        <f t="shared" si="5"/>
        <v>-0.017521526836633262</v>
      </c>
      <c r="D122" s="16">
        <f t="shared" si="6"/>
        <v>0.09323677851739935</v>
      </c>
      <c r="E122" s="16">
        <f t="shared" si="7"/>
        <v>0.017499804569032922</v>
      </c>
      <c r="F122" s="17"/>
      <c r="G122" s="17"/>
      <c r="H122" s="17"/>
      <c r="I122" s="17"/>
      <c r="J122" s="17"/>
      <c r="K122" s="17"/>
      <c r="L122" s="17"/>
      <c r="M122" s="17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2:22" ht="15">
      <c r="B123" s="16">
        <f t="shared" si="8"/>
        <v>11.499999999999975</v>
      </c>
      <c r="C123" s="16">
        <f t="shared" si="5"/>
        <v>-0.021935573953644726</v>
      </c>
      <c r="D123" s="16">
        <f t="shared" si="6"/>
        <v>0.09104322112203488</v>
      </c>
      <c r="E123" s="16">
        <f t="shared" si="7"/>
        <v>0.02660412668123641</v>
      </c>
      <c r="F123" s="17"/>
      <c r="G123" s="17"/>
      <c r="H123" s="17"/>
      <c r="I123" s="17"/>
      <c r="J123" s="17"/>
      <c r="K123" s="17"/>
      <c r="L123" s="17"/>
      <c r="M123" s="17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2:22" ht="15">
      <c r="B124" s="16">
        <f t="shared" si="8"/>
        <v>11.599999999999975</v>
      </c>
      <c r="C124" s="16">
        <f t="shared" si="5"/>
        <v>-0.02617751914790964</v>
      </c>
      <c r="D124" s="16">
        <f t="shared" si="6"/>
        <v>0.08842546920724391</v>
      </c>
      <c r="E124" s="16">
        <f t="shared" si="7"/>
        <v>0.0354466736019608</v>
      </c>
      <c r="F124" s="17"/>
      <c r="G124" s="17"/>
      <c r="H124" s="17"/>
      <c r="I124" s="17"/>
      <c r="J124" s="17"/>
      <c r="K124" s="17"/>
      <c r="L124" s="17"/>
      <c r="M124" s="17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2:22" ht="15">
      <c r="B125" s="16">
        <f t="shared" si="8"/>
        <v>11.699999999999974</v>
      </c>
      <c r="C125" s="16">
        <f t="shared" si="5"/>
        <v>-0.030228586582189285</v>
      </c>
      <c r="D125" s="16">
        <f t="shared" si="6"/>
        <v>0.08540261054902498</v>
      </c>
      <c r="E125" s="16">
        <f t="shared" si="7"/>
        <v>0.0439869346568633</v>
      </c>
      <c r="F125" s="17"/>
      <c r="G125" s="17"/>
      <c r="H125" s="17"/>
      <c r="I125" s="17"/>
      <c r="J125" s="17"/>
      <c r="K125" s="17"/>
      <c r="L125" s="17"/>
      <c r="M125" s="17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2:22" ht="15">
      <c r="B126" s="16">
        <f t="shared" si="8"/>
        <v>11.799999999999974</v>
      </c>
      <c r="C126" s="16">
        <f t="shared" si="5"/>
        <v>-0.03407122033848152</v>
      </c>
      <c r="D126" s="16">
        <f t="shared" si="6"/>
        <v>0.08199548851517682</v>
      </c>
      <c r="E126" s="16">
        <f t="shared" si="7"/>
        <v>0.05218648350838098</v>
      </c>
      <c r="F126" s="17"/>
      <c r="G126" s="17"/>
      <c r="H126" s="17"/>
      <c r="I126" s="17"/>
      <c r="J126" s="17"/>
      <c r="K126" s="17"/>
      <c r="L126" s="17"/>
      <c r="M126" s="17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2:22" ht="15">
      <c r="B127" s="16">
        <f t="shared" si="8"/>
        <v>11.899999999999974</v>
      </c>
      <c r="C127" s="16">
        <f t="shared" si="5"/>
        <v>-0.03768915494534753</v>
      </c>
      <c r="D127" s="16">
        <f t="shared" si="6"/>
        <v>0.07822657302064207</v>
      </c>
      <c r="E127" s="16">
        <f t="shared" si="7"/>
        <v>0.060009140810445186</v>
      </c>
      <c r="F127" s="17"/>
      <c r="G127" s="17"/>
      <c r="H127" s="17"/>
      <c r="I127" s="17"/>
      <c r="J127" s="17"/>
      <c r="K127" s="17"/>
      <c r="L127" s="17"/>
      <c r="M127" s="17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2:22" ht="15">
      <c r="B128" s="16">
        <f t="shared" si="8"/>
        <v>11.999999999999973</v>
      </c>
      <c r="C128" s="16">
        <f t="shared" si="5"/>
        <v>-0.04106747845559872</v>
      </c>
      <c r="D128" s="16">
        <f t="shared" si="6"/>
        <v>0.0741198251750822</v>
      </c>
      <c r="E128" s="16">
        <f t="shared" si="7"/>
        <v>0.0674211233279534</v>
      </c>
      <c r="F128" s="17"/>
      <c r="G128" s="17"/>
      <c r="H128" s="17"/>
      <c r="I128" s="17"/>
      <c r="J128" s="17"/>
      <c r="K128" s="17"/>
      <c r="L128" s="17"/>
      <c r="M128" s="17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2:22" ht="15">
      <c r="B129" s="16">
        <f t="shared" si="8"/>
        <v>12.099999999999973</v>
      </c>
      <c r="C129" s="16">
        <f t="shared" si="5"/>
        <v>-0.044192687864309105</v>
      </c>
      <c r="D129" s="16">
        <f t="shared" si="6"/>
        <v>0.06970055638865129</v>
      </c>
      <c r="E129" s="16">
        <f t="shared" si="7"/>
        <v>0.07439117896681853</v>
      </c>
      <c r="F129" s="17"/>
      <c r="G129" s="17"/>
      <c r="H129" s="17"/>
      <c r="I129" s="17"/>
      <c r="J129" s="17"/>
      <c r="K129" s="17"/>
      <c r="L129" s="17"/>
      <c r="M129" s="17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2:22" ht="15">
      <c r="B130" s="16">
        <f t="shared" si="8"/>
        <v>12.199999999999973</v>
      </c>
      <c r="C130" s="16">
        <f t="shared" si="5"/>
        <v>-0.0470527366983874</v>
      </c>
      <c r="D130" s="16">
        <f t="shared" si="6"/>
        <v>0.06499528271881255</v>
      </c>
      <c r="E130" s="16">
        <f t="shared" si="7"/>
        <v>0.08089070723869979</v>
      </c>
      <c r="F130" s="17"/>
      <c r="G130" s="17"/>
      <c r="H130" s="17"/>
      <c r="I130" s="17"/>
      <c r="J130" s="17"/>
      <c r="K130" s="17"/>
      <c r="L130" s="17"/>
      <c r="M130" s="17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2:22" ht="15">
      <c r="B131" s="16">
        <f t="shared" si="8"/>
        <v>12.299999999999972</v>
      </c>
      <c r="C131" s="16">
        <f t="shared" si="5"/>
        <v>-0.049637074650471735</v>
      </c>
      <c r="D131" s="16">
        <f t="shared" si="6"/>
        <v>0.06003157525376538</v>
      </c>
      <c r="E131" s="16">
        <f t="shared" si="7"/>
        <v>0.08689386476407633</v>
      </c>
      <c r="F131" s="17"/>
      <c r="G131" s="17"/>
      <c r="H131" s="17"/>
      <c r="I131" s="17"/>
      <c r="J131" s="17"/>
      <c r="K131" s="17"/>
      <c r="L131" s="17"/>
      <c r="M131" s="17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2:22" ht="15">
      <c r="B132" s="16">
        <f t="shared" si="8"/>
        <v>12.399999999999972</v>
      </c>
      <c r="C132" s="16">
        <f t="shared" si="5"/>
        <v>-0.051936679171487775</v>
      </c>
      <c r="D132" s="16">
        <f t="shared" si="6"/>
        <v>0.0548379073366166</v>
      </c>
      <c r="E132" s="16">
        <f t="shared" si="7"/>
        <v>0.09237765549773799</v>
      </c>
      <c r="F132" s="17"/>
      <c r="G132" s="17"/>
      <c r="H132" s="17"/>
      <c r="I132" s="17"/>
      <c r="J132" s="17"/>
      <c r="K132" s="17"/>
      <c r="L132" s="17"/>
      <c r="M132" s="17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2:22" ht="15">
      <c r="B133" s="16">
        <f t="shared" si="8"/>
        <v>12.499999999999972</v>
      </c>
      <c r="C133" s="16">
        <f t="shared" si="5"/>
        <v>-0.05394407897762922</v>
      </c>
      <c r="D133" s="16">
        <f t="shared" si="6"/>
        <v>0.04944349943885368</v>
      </c>
      <c r="E133" s="16">
        <f t="shared" si="7"/>
        <v>0.09732200544162337</v>
      </c>
      <c r="F133" s="17"/>
      <c r="G133" s="17"/>
      <c r="H133" s="17"/>
      <c r="I133" s="17"/>
      <c r="J133" s="17"/>
      <c r="K133" s="17"/>
      <c r="L133" s="17"/>
      <c r="M133" s="17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2:22" ht="15">
      <c r="B134" s="16">
        <f t="shared" si="8"/>
        <v>12.599999999999971</v>
      </c>
      <c r="C134" s="16">
        <f t="shared" si="5"/>
        <v>-0.05565336946857302</v>
      </c>
      <c r="D134" s="16">
        <f t="shared" si="6"/>
        <v>0.04387816249199637</v>
      </c>
      <c r="E134" s="16">
        <f t="shared" si="7"/>
        <v>0.101709821690823</v>
      </c>
      <c r="F134" s="17"/>
      <c r="G134" s="17"/>
      <c r="H134" s="17"/>
      <c r="I134" s="17"/>
      <c r="J134" s="17"/>
      <c r="K134" s="17"/>
      <c r="L134" s="17"/>
      <c r="M134" s="17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2:22" ht="15">
      <c r="B135" s="16">
        <f t="shared" si="8"/>
        <v>12.69999999999997</v>
      </c>
      <c r="C135" s="16">
        <f t="shared" si="5"/>
        <v>-0.057060220094230674</v>
      </c>
      <c r="D135" s="16">
        <f t="shared" si="6"/>
        <v>0.03817214048257331</v>
      </c>
      <c r="E135" s="16">
        <f t="shared" si="7"/>
        <v>0.10552703573908033</v>
      </c>
      <c r="F135" s="17"/>
      <c r="G135" s="17"/>
      <c r="H135" s="17"/>
      <c r="I135" s="17"/>
      <c r="J135" s="17"/>
      <c r="K135" s="17"/>
      <c r="L135" s="17"/>
      <c r="M135" s="17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2:22" ht="15">
      <c r="B136" s="16">
        <f t="shared" si="8"/>
        <v>12.79999999999997</v>
      </c>
      <c r="C136" s="16">
        <f t="shared" si="5"/>
        <v>-0.058161873747066786</v>
      </c>
      <c r="D136" s="16">
        <f t="shared" si="6"/>
        <v>0.032355953107866625</v>
      </c>
      <c r="E136" s="16">
        <f t="shared" si="7"/>
        <v>0.108762631049867</v>
      </c>
      <c r="F136" s="17"/>
      <c r="G136" s="17"/>
      <c r="H136" s="17"/>
      <c r="I136" s="17"/>
      <c r="J136" s="17"/>
      <c r="K136" s="17"/>
      <c r="L136" s="17"/>
      <c r="M136" s="17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2:22" ht="15">
      <c r="B137" s="16">
        <f t="shared" si="8"/>
        <v>12.89999999999997</v>
      </c>
      <c r="C137" s="16">
        <f t="shared" si="5"/>
        <v>-0.05895713829579879</v>
      </c>
      <c r="D137" s="16">
        <f t="shared" si="6"/>
        <v>0.026460239278286744</v>
      </c>
      <c r="E137" s="16">
        <f t="shared" si="7"/>
        <v>0.11140865497769567</v>
      </c>
      <c r="F137" s="17"/>
      <c r="G137" s="17"/>
      <c r="H137" s="17"/>
      <c r="I137" s="17"/>
      <c r="J137" s="17"/>
      <c r="K137" s="17"/>
      <c r="L137" s="17"/>
      <c r="M137" s="17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2:22" ht="15">
      <c r="B138" s="16">
        <f t="shared" si="8"/>
        <v>12.99999999999997</v>
      </c>
      <c r="C138" s="16">
        <f aca="true" t="shared" si="9" ref="C138:C201">-(E137*B$2+D137*B$3*2*SQRT(B$1*B$2))/B$1</f>
        <v>-0.059446370413946875</v>
      </c>
      <c r="D138" s="16">
        <f t="shared" si="6"/>
        <v>0.020515602236892055</v>
      </c>
      <c r="E138" s="16">
        <f t="shared" si="7"/>
        <v>0.11346021520138487</v>
      </c>
      <c r="F138" s="17"/>
      <c r="G138" s="17"/>
      <c r="H138" s="17"/>
      <c r="I138" s="17"/>
      <c r="J138" s="17"/>
      <c r="K138" s="17"/>
      <c r="L138" s="17"/>
      <c r="M138" s="17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2:22" ht="15">
      <c r="B139" s="16">
        <f t="shared" si="8"/>
        <v>13.09999999999997</v>
      </c>
      <c r="C139" s="16">
        <f t="shared" si="9"/>
        <v>-0.05963145189305889</v>
      </c>
      <c r="D139" s="16">
        <f aca="true" t="shared" si="10" ref="D139:D202">D138+C139*B$4</f>
        <v>0.014552457047586165</v>
      </c>
      <c r="E139" s="16">
        <f aca="true" t="shared" si="11" ref="E139:E202">E138+D139*B$4</f>
        <v>0.11491546090614349</v>
      </c>
      <c r="F139" s="17"/>
      <c r="G139" s="17"/>
      <c r="H139" s="17"/>
      <c r="I139" s="17"/>
      <c r="J139" s="17"/>
      <c r="K139" s="17"/>
      <c r="L139" s="17"/>
      <c r="M139" s="17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2:22" ht="15">
      <c r="B140" s="16">
        <f t="shared" si="8"/>
        <v>13.199999999999969</v>
      </c>
      <c r="C140" s="16">
        <f t="shared" si="9"/>
        <v>-0.059515758665326574</v>
      </c>
      <c r="D140" s="16">
        <f t="shared" si="10"/>
        <v>0.008600881181053507</v>
      </c>
      <c r="E140" s="16">
        <f t="shared" si="11"/>
        <v>0.11577554902424884</v>
      </c>
      <c r="F140" s="17"/>
      <c r="G140" s="17"/>
      <c r="H140" s="17"/>
      <c r="I140" s="17"/>
      <c r="J140" s="17"/>
      <c r="K140" s="17"/>
      <c r="L140" s="17"/>
      <c r="M140" s="17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2:22" ht="15">
      <c r="B141" s="16">
        <f t="shared" si="8"/>
        <v>13.299999999999969</v>
      </c>
      <c r="C141" s="16">
        <f t="shared" si="9"/>
        <v>-0.059104122793584964</v>
      </c>
      <c r="D141" s="16">
        <f t="shared" si="10"/>
        <v>0.00269046890169501</v>
      </c>
      <c r="E141" s="16">
        <f t="shared" si="11"/>
        <v>0.11604459591441835</v>
      </c>
      <c r="F141" s="17"/>
      <c r="G141" s="17"/>
      <c r="H141" s="17"/>
      <c r="I141" s="17"/>
      <c r="J141" s="17"/>
      <c r="K141" s="17"/>
      <c r="L141" s="17"/>
      <c r="M141" s="17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2:22" ht="15">
      <c r="B142" s="16">
        <f t="shared" si="8"/>
        <v>13.399999999999968</v>
      </c>
      <c r="C142" s="16">
        <f t="shared" si="9"/>
        <v>-0.058402787718201184</v>
      </c>
      <c r="D142" s="16">
        <f t="shared" si="10"/>
        <v>-0.003149809870125109</v>
      </c>
      <c r="E142" s="16">
        <f t="shared" si="11"/>
        <v>0.11572961492740584</v>
      </c>
      <c r="F142" s="17"/>
      <c r="G142" s="17"/>
      <c r="H142" s="17"/>
      <c r="I142" s="17"/>
      <c r="J142" s="17"/>
      <c r="K142" s="17"/>
      <c r="L142" s="17"/>
      <c r="M142" s="17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2:22" ht="15">
      <c r="B143" s="16">
        <f t="shared" si="8"/>
        <v>13.499999999999968</v>
      </c>
      <c r="C143" s="16">
        <f t="shared" si="9"/>
        <v>-0.057419357079980166</v>
      </c>
      <c r="D143" s="16">
        <f t="shared" si="10"/>
        <v>-0.008891745578123125</v>
      </c>
      <c r="E143" s="16">
        <f t="shared" si="11"/>
        <v>0.11484044036959352</v>
      </c>
      <c r="F143" s="17"/>
      <c r="G143" s="17"/>
      <c r="H143" s="17"/>
      <c r="I143" s="17"/>
      <c r="J143" s="17"/>
      <c r="K143" s="17"/>
      <c r="L143" s="17"/>
      <c r="M143" s="17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2:22" ht="15">
      <c r="B144" s="16">
        <f t="shared" si="8"/>
        <v>13.599999999999968</v>
      </c>
      <c r="C144" s="16">
        <f t="shared" si="9"/>
        <v>-0.05616273746582149</v>
      </c>
      <c r="D144" s="16">
        <f t="shared" si="10"/>
        <v>-0.014508019324705274</v>
      </c>
      <c r="E144" s="16">
        <f t="shared" si="11"/>
        <v>0.11338963843712299</v>
      </c>
      <c r="F144" s="17"/>
      <c r="G144" s="17"/>
      <c r="H144" s="17"/>
      <c r="I144" s="17"/>
      <c r="J144" s="17"/>
      <c r="K144" s="17"/>
      <c r="L144" s="17"/>
      <c r="M144" s="17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2:22" ht="15">
      <c r="B145" s="16">
        <f t="shared" si="8"/>
        <v>13.699999999999967</v>
      </c>
      <c r="C145" s="16">
        <f t="shared" si="9"/>
        <v>-0.05464307544934458</v>
      </c>
      <c r="D145" s="16">
        <f t="shared" si="10"/>
        <v>-0.019972326869639734</v>
      </c>
      <c r="E145" s="16">
        <f t="shared" si="11"/>
        <v>0.11139240575015902</v>
      </c>
      <c r="F145" s="17"/>
      <c r="G145" s="17"/>
      <c r="H145" s="17"/>
      <c r="I145" s="17"/>
      <c r="J145" s="17"/>
      <c r="K145" s="17"/>
      <c r="L145" s="17"/>
      <c r="M145" s="17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2:22" ht="15">
      <c r="B146" s="16">
        <f t="shared" si="8"/>
        <v>13.799999999999967</v>
      </c>
      <c r="C146" s="16">
        <f t="shared" si="9"/>
        <v>-0.0528716893219602</v>
      </c>
      <c r="D146" s="16">
        <f t="shared" si="10"/>
        <v>-0.025259495801835754</v>
      </c>
      <c r="E146" s="16">
        <f t="shared" si="11"/>
        <v>0.10886645616997544</v>
      </c>
      <c r="F146" s="17"/>
      <c r="G146" s="17"/>
      <c r="H146" s="17"/>
      <c r="I146" s="17"/>
      <c r="J146" s="17"/>
      <c r="K146" s="17"/>
      <c r="L146" s="17"/>
      <c r="M146" s="17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2:22" ht="15">
      <c r="B147" s="16">
        <f aca="true" t="shared" si="12" ref="B147:B210">B146+B$4</f>
        <v>13.899999999999967</v>
      </c>
      <c r="C147" s="16">
        <f t="shared" si="9"/>
        <v>-0.05086099593082148</v>
      </c>
      <c r="D147" s="16">
        <f t="shared" si="10"/>
        <v>-0.030345595394917903</v>
      </c>
      <c r="E147" s="16">
        <f t="shared" si="11"/>
        <v>0.10583189663048365</v>
      </c>
      <c r="F147" s="17"/>
      <c r="G147" s="17"/>
      <c r="H147" s="17"/>
      <c r="I147" s="17"/>
      <c r="J147" s="17"/>
      <c r="K147" s="17"/>
      <c r="L147" s="17"/>
      <c r="M147" s="17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2:22" ht="15">
      <c r="B148" s="16">
        <f t="shared" si="12"/>
        <v>13.999999999999966</v>
      </c>
      <c r="C148" s="16">
        <f t="shared" si="9"/>
        <v>-0.04862443305866388</v>
      </c>
      <c r="D148" s="16">
        <f t="shared" si="10"/>
        <v>-0.03520803870078429</v>
      </c>
      <c r="E148" s="16">
        <f t="shared" si="11"/>
        <v>0.10231109276040522</v>
      </c>
      <c r="F148" s="17"/>
      <c r="G148" s="17"/>
      <c r="H148" s="17"/>
      <c r="I148" s="17"/>
      <c r="J148" s="17"/>
      <c r="K148" s="17"/>
      <c r="L148" s="17"/>
      <c r="M148" s="17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2:22" ht="15">
      <c r="B149" s="16">
        <f t="shared" si="12"/>
        <v>14.099999999999966</v>
      </c>
      <c r="C149" s="16">
        <f t="shared" si="9"/>
        <v>-0.04617637779668202</v>
      </c>
      <c r="D149" s="16">
        <f t="shared" si="10"/>
        <v>-0.03982567648045249</v>
      </c>
      <c r="E149" s="16">
        <f t="shared" si="11"/>
        <v>0.09832852511235997</v>
      </c>
      <c r="F149" s="17"/>
      <c r="G149" s="17"/>
      <c r="H149" s="17"/>
      <c r="I149" s="17"/>
      <c r="J149" s="17"/>
      <c r="K149" s="17"/>
      <c r="L149" s="17"/>
      <c r="M149" s="17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2:22" ht="15">
      <c r="B150" s="16">
        <f t="shared" si="12"/>
        <v>14.199999999999966</v>
      </c>
      <c r="C150" s="16">
        <f t="shared" si="9"/>
        <v>-0.043532061375246074</v>
      </c>
      <c r="D150" s="16">
        <f t="shared" si="10"/>
        <v>-0.044178882617977096</v>
      </c>
      <c r="E150" s="16">
        <f t="shared" si="11"/>
        <v>0.09391063685056227</v>
      </c>
      <c r="F150" s="17"/>
      <c r="G150" s="17"/>
      <c r="H150" s="17"/>
      <c r="I150" s="17"/>
      <c r="J150" s="17"/>
      <c r="K150" s="17"/>
      <c r="L150" s="17"/>
      <c r="M150" s="17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2:22" ht="15">
      <c r="B151" s="16">
        <f t="shared" si="12"/>
        <v>14.299999999999965</v>
      </c>
      <c r="C151" s="16">
        <f t="shared" si="9"/>
        <v>-0.04070748092839791</v>
      </c>
      <c r="D151" s="16">
        <f t="shared" si="10"/>
        <v>-0.048249630710816886</v>
      </c>
      <c r="E151" s="16">
        <f t="shared" si="11"/>
        <v>0.08908567377948058</v>
      </c>
      <c r="F151" s="17"/>
      <c r="G151" s="17"/>
      <c r="H151" s="17"/>
      <c r="I151" s="17"/>
      <c r="J151" s="17"/>
      <c r="K151" s="17"/>
      <c r="L151" s="17"/>
      <c r="M151" s="17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2:22" ht="15">
      <c r="B152" s="16">
        <f t="shared" si="12"/>
        <v>14.399999999999965</v>
      </c>
      <c r="C152" s="16">
        <f t="shared" si="9"/>
        <v>-0.03771930867666723</v>
      </c>
      <c r="D152" s="16">
        <f t="shared" si="10"/>
        <v>-0.05202156157848361</v>
      </c>
      <c r="E152" s="16">
        <f t="shared" si="11"/>
        <v>0.08388351762163222</v>
      </c>
      <c r="F152" s="17"/>
      <c r="G152" s="17"/>
      <c r="H152" s="17"/>
      <c r="I152" s="17"/>
      <c r="J152" s="17"/>
      <c r="K152" s="17"/>
      <c r="L152" s="17"/>
      <c r="M152" s="17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2:22" ht="15">
      <c r="B153" s="16">
        <f t="shared" si="12"/>
        <v>14.499999999999964</v>
      </c>
      <c r="C153" s="16">
        <f t="shared" si="9"/>
        <v>-0.03458479901880425</v>
      </c>
      <c r="D153" s="16">
        <f t="shared" si="10"/>
        <v>-0.055480041480364034</v>
      </c>
      <c r="E153" s="16">
        <f t="shared" si="11"/>
        <v>0.07833551347359582</v>
      </c>
      <c r="F153" s="17"/>
      <c r="G153" s="17"/>
      <c r="H153" s="17"/>
      <c r="I153" s="17"/>
      <c r="J153" s="17"/>
      <c r="K153" s="17"/>
      <c r="L153" s="17"/>
      <c r="M153" s="17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2:22" ht="15">
      <c r="B154" s="16">
        <f t="shared" si="12"/>
        <v>14.599999999999964</v>
      </c>
      <c r="C154" s="16">
        <f t="shared" si="9"/>
        <v>-0.03132169402654264</v>
      </c>
      <c r="D154" s="16">
        <f t="shared" si="10"/>
        <v>-0.058612210883018295</v>
      </c>
      <c r="E154" s="16">
        <f t="shared" si="11"/>
        <v>0.072474292385294</v>
      </c>
      <c r="F154" s="17"/>
      <c r="G154" s="17"/>
      <c r="H154" s="17"/>
      <c r="I154" s="17"/>
      <c r="J154" s="17"/>
      <c r="K154" s="17"/>
      <c r="L154" s="17"/>
      <c r="M154" s="17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2:22" ht="15">
      <c r="B155" s="16">
        <f t="shared" si="12"/>
        <v>14.699999999999964</v>
      </c>
      <c r="C155" s="16">
        <f t="shared" si="9"/>
        <v>-0.02794812783750336</v>
      </c>
      <c r="D155" s="16">
        <f t="shared" si="10"/>
        <v>-0.06140702366676863</v>
      </c>
      <c r="E155" s="16">
        <f t="shared" si="11"/>
        <v>0.06633359001861713</v>
      </c>
      <c r="F155" s="17"/>
      <c r="G155" s="17"/>
      <c r="H155" s="17"/>
      <c r="I155" s="17"/>
      <c r="J155" s="17"/>
      <c r="K155" s="17"/>
      <c r="L155" s="17"/>
      <c r="M155" s="17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2:22" ht="15">
      <c r="B156" s="16">
        <f t="shared" si="12"/>
        <v>14.799999999999963</v>
      </c>
      <c r="C156" s="16">
        <f t="shared" si="9"/>
        <v>-0.024482530439857583</v>
      </c>
      <c r="D156" s="16">
        <f t="shared" si="10"/>
        <v>-0.06385527671075439</v>
      </c>
      <c r="E156" s="16">
        <f t="shared" si="11"/>
        <v>0.05994806234754169</v>
      </c>
      <c r="F156" s="17"/>
      <c r="G156" s="17"/>
      <c r="H156" s="17"/>
      <c r="I156" s="17"/>
      <c r="J156" s="17"/>
      <c r="K156" s="17"/>
      <c r="L156" s="17"/>
      <c r="M156" s="17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2:22" ht="15">
      <c r="B157" s="16">
        <f t="shared" si="12"/>
        <v>14.899999999999963</v>
      </c>
      <c r="C157" s="16">
        <f t="shared" si="9"/>
        <v>-0.020943531338427274</v>
      </c>
      <c r="D157" s="16">
        <f t="shared" si="10"/>
        <v>-0.06594962984459711</v>
      </c>
      <c r="E157" s="16">
        <f t="shared" si="11"/>
        <v>0.05335309936308198</v>
      </c>
      <c r="F157" s="17"/>
      <c r="G157" s="17"/>
      <c r="H157" s="17"/>
      <c r="I157" s="17"/>
      <c r="J157" s="17"/>
      <c r="K157" s="17"/>
      <c r="L157" s="17"/>
      <c r="M157" s="17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2:22" ht="15">
      <c r="B158" s="16">
        <f t="shared" si="12"/>
        <v>14.999999999999963</v>
      </c>
      <c r="C158" s="16">
        <f t="shared" si="9"/>
        <v>-0.017349863585569524</v>
      </c>
      <c r="D158" s="16">
        <f t="shared" si="10"/>
        <v>-0.06768461620315407</v>
      </c>
      <c r="E158" s="16">
        <f t="shared" si="11"/>
        <v>0.046584637742766576</v>
      </c>
      <c r="F158" s="17"/>
      <c r="G158" s="17"/>
      <c r="H158" s="17"/>
      <c r="I158" s="17"/>
      <c r="J158" s="17"/>
      <c r="K158" s="17"/>
      <c r="L158" s="17"/>
      <c r="M158" s="17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2:22" ht="15">
      <c r="B159" s="16">
        <f t="shared" si="12"/>
        <v>15.099999999999962</v>
      </c>
      <c r="C159" s="16">
        <f t="shared" si="9"/>
        <v>-0.013720268651531465</v>
      </c>
      <c r="D159" s="16">
        <f t="shared" si="10"/>
        <v>-0.06905664306830721</v>
      </c>
      <c r="E159" s="16">
        <f t="shared" si="11"/>
        <v>0.039678973435935856</v>
      </c>
      <c r="F159" s="17"/>
      <c r="G159" s="17"/>
      <c r="H159" s="17"/>
      <c r="I159" s="17"/>
      <c r="J159" s="17"/>
      <c r="K159" s="17"/>
      <c r="L159" s="17"/>
      <c r="M159" s="17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2:22" ht="15">
      <c r="B160" s="16">
        <f t="shared" si="12"/>
        <v>15.199999999999962</v>
      </c>
      <c r="C160" s="16">
        <f t="shared" si="9"/>
        <v>-0.010073402598052124</v>
      </c>
      <c r="D160" s="16">
        <f t="shared" si="10"/>
        <v>-0.07006398332811242</v>
      </c>
      <c r="E160" s="16">
        <f t="shared" si="11"/>
        <v>0.032672575103124615</v>
      </c>
      <c r="F160" s="17"/>
      <c r="G160" s="17"/>
      <c r="H160" s="17"/>
      <c r="I160" s="17"/>
      <c r="J160" s="17"/>
      <c r="K160" s="17"/>
      <c r="L160" s="17"/>
      <c r="M160" s="17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2:22" ht="15">
      <c r="B161" s="16">
        <f t="shared" si="12"/>
        <v>15.299999999999962</v>
      </c>
      <c r="C161" s="16">
        <f t="shared" si="9"/>
        <v>-0.006427744005912405</v>
      </c>
      <c r="D161" s="16">
        <f t="shared" si="10"/>
        <v>-0.07070675772870366</v>
      </c>
      <c r="E161" s="16">
        <f t="shared" si="11"/>
        <v>0.02560189933025425</v>
      </c>
      <c r="F161" s="17"/>
      <c r="G161" s="17"/>
      <c r="H161" s="17"/>
      <c r="I161" s="17"/>
      <c r="J161" s="17"/>
      <c r="K161" s="17"/>
      <c r="L161" s="17"/>
      <c r="M161" s="17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2:22" ht="15">
      <c r="B162" s="16">
        <f t="shared" si="12"/>
        <v>15.399999999999961</v>
      </c>
      <c r="C162" s="16">
        <f t="shared" si="9"/>
        <v>-0.002801504091990984</v>
      </c>
      <c r="D162" s="16">
        <f t="shared" si="10"/>
        <v>-0.07098690813790276</v>
      </c>
      <c r="E162" s="16">
        <f t="shared" si="11"/>
        <v>0.018503208516463972</v>
      </c>
      <c r="F162" s="17"/>
      <c r="G162" s="17"/>
      <c r="H162" s="17"/>
      <c r="I162" s="17"/>
      <c r="J162" s="17"/>
      <c r="K162" s="17"/>
      <c r="L162" s="17"/>
      <c r="M162" s="17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2:22" ht="15">
      <c r="B163" s="16">
        <f t="shared" si="12"/>
        <v>15.499999999999961</v>
      </c>
      <c r="C163" s="16">
        <f t="shared" si="9"/>
        <v>0.0007874605657235256</v>
      </c>
      <c r="D163" s="16">
        <f t="shared" si="10"/>
        <v>-0.07090816208133041</v>
      </c>
      <c r="E163" s="16">
        <f t="shared" si="11"/>
        <v>0.01141239230833093</v>
      </c>
      <c r="F163" s="17"/>
      <c r="G163" s="17"/>
      <c r="H163" s="17"/>
      <c r="I163" s="17"/>
      <c r="J163" s="17"/>
      <c r="K163" s="17"/>
      <c r="L163" s="17"/>
      <c r="M163" s="17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2:22" ht="15">
      <c r="B164" s="16">
        <f t="shared" si="12"/>
        <v>15.59999999999996</v>
      </c>
      <c r="C164" s="16">
        <f t="shared" si="9"/>
        <v>0.004321732295671246</v>
      </c>
      <c r="D164" s="16">
        <f t="shared" si="10"/>
        <v>-0.07047598885176329</v>
      </c>
      <c r="E164" s="16">
        <f t="shared" si="11"/>
        <v>0.004364793423154601</v>
      </c>
      <c r="F164" s="17"/>
      <c r="G164" s="17"/>
      <c r="H164" s="17"/>
      <c r="I164" s="17"/>
      <c r="J164" s="17"/>
      <c r="K164" s="17"/>
      <c r="L164" s="17"/>
      <c r="M164" s="17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2:22" ht="15">
      <c r="B165" s="16">
        <f t="shared" si="12"/>
        <v>15.69999999999996</v>
      </c>
      <c r="C165" s="16">
        <f t="shared" si="9"/>
        <v>0.00778441321400457</v>
      </c>
      <c r="D165" s="16">
        <f t="shared" si="10"/>
        <v>-0.06969754753036284</v>
      </c>
      <c r="E165" s="16">
        <f t="shared" si="11"/>
        <v>-0.002604961329881683</v>
      </c>
      <c r="F165" s="17"/>
      <c r="G165" s="17"/>
      <c r="H165" s="17"/>
      <c r="I165" s="17"/>
      <c r="J165" s="17"/>
      <c r="K165" s="17"/>
      <c r="L165" s="17"/>
      <c r="M165" s="17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2:22" ht="15">
      <c r="B166" s="16">
        <f t="shared" si="12"/>
        <v>15.79999999999996</v>
      </c>
      <c r="C166" s="16">
        <f t="shared" si="9"/>
        <v>0.011159202363099098</v>
      </c>
      <c r="D166" s="16">
        <f t="shared" si="10"/>
        <v>-0.06858162729405293</v>
      </c>
      <c r="E166" s="16">
        <f t="shared" si="11"/>
        <v>-0.009463124059286976</v>
      </c>
      <c r="F166" s="17"/>
      <c r="G166" s="17"/>
      <c r="H166" s="17"/>
      <c r="I166" s="17"/>
      <c r="J166" s="17"/>
      <c r="K166" s="17"/>
      <c r="L166" s="17"/>
      <c r="M166" s="17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2:22" ht="15">
      <c r="B167" s="16">
        <f t="shared" si="12"/>
        <v>15.89999999999996</v>
      </c>
      <c r="C167" s="16">
        <f t="shared" si="9"/>
        <v>0.014430468774530136</v>
      </c>
      <c r="D167" s="16">
        <f t="shared" si="10"/>
        <v>-0.06713858041659991</v>
      </c>
      <c r="E167" s="16">
        <f t="shared" si="11"/>
        <v>-0.016176982100946966</v>
      </c>
      <c r="F167" s="17"/>
      <c r="G167" s="17"/>
      <c r="H167" s="17"/>
      <c r="I167" s="17"/>
      <c r="J167" s="17"/>
      <c r="K167" s="17"/>
      <c r="L167" s="17"/>
      <c r="M167" s="17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2:22" ht="15">
      <c r="B168" s="16">
        <f t="shared" si="12"/>
        <v>15.99999999999996</v>
      </c>
      <c r="C168" s="16">
        <f t="shared" si="9"/>
        <v>0.017583320148836713</v>
      </c>
      <c r="D168" s="16">
        <f t="shared" si="10"/>
        <v>-0.06538024840171625</v>
      </c>
      <c r="E168" s="16">
        <f t="shared" si="11"/>
        <v>-0.02271500694111859</v>
      </c>
      <c r="F168" s="17"/>
      <c r="G168" s="17"/>
      <c r="H168" s="17"/>
      <c r="I168" s="17"/>
      <c r="J168" s="17"/>
      <c r="K168" s="17"/>
      <c r="L168" s="17"/>
      <c r="M168" s="17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2:22" ht="15">
      <c r="B169" s="16">
        <f t="shared" si="12"/>
        <v>16.09999999999996</v>
      </c>
      <c r="C169" s="16">
        <f t="shared" si="9"/>
        <v>0.020603666870662195</v>
      </c>
      <c r="D169" s="16">
        <f t="shared" si="10"/>
        <v>-0.06331988171465003</v>
      </c>
      <c r="E169" s="16">
        <f t="shared" si="11"/>
        <v>-0.02904699511258359</v>
      </c>
      <c r="F169" s="17"/>
      <c r="G169" s="17"/>
      <c r="H169" s="17"/>
      <c r="I169" s="17"/>
      <c r="J169" s="17"/>
      <c r="K169" s="17"/>
      <c r="L169" s="17"/>
      <c r="M169" s="17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2:22" ht="15">
      <c r="B170" s="16">
        <f t="shared" si="12"/>
        <v>16.19999999999996</v>
      </c>
      <c r="C170" s="16">
        <f t="shared" si="9"/>
        <v>0.023478281105163618</v>
      </c>
      <c r="D170" s="16">
        <f t="shared" si="10"/>
        <v>-0.060972053604133665</v>
      </c>
      <c r="E170" s="16">
        <f t="shared" si="11"/>
        <v>-0.03514420047299696</v>
      </c>
      <c r="F170" s="17"/>
      <c r="G170" s="17"/>
      <c r="H170" s="17"/>
      <c r="I170" s="17"/>
      <c r="J170" s="17"/>
      <c r="K170" s="17"/>
      <c r="L170" s="17"/>
      <c r="M170" s="17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2:22" ht="15">
      <c r="B171" s="16">
        <f t="shared" si="12"/>
        <v>16.29999999999996</v>
      </c>
      <c r="C171" s="16">
        <f t="shared" si="9"/>
        <v>0.026194850749769003</v>
      </c>
      <c r="D171" s="16">
        <f t="shared" si="10"/>
        <v>-0.05835256852915677</v>
      </c>
      <c r="E171" s="16">
        <f t="shared" si="11"/>
        <v>-0.04097945732591264</v>
      </c>
      <c r="F171" s="17"/>
      <c r="G171" s="17"/>
      <c r="H171" s="17"/>
      <c r="I171" s="17"/>
      <c r="J171" s="17"/>
      <c r="K171" s="17"/>
      <c r="L171" s="17"/>
      <c r="M171" s="17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2:22" ht="15">
      <c r="B172" s="16">
        <f t="shared" si="12"/>
        <v>16.399999999999963</v>
      </c>
      <c r="C172" s="16">
        <f t="shared" si="9"/>
        <v>0.028742028044280214</v>
      </c>
      <c r="D172" s="16">
        <f t="shared" si="10"/>
        <v>-0.055478365724728744</v>
      </c>
      <c r="E172" s="16">
        <f t="shared" si="11"/>
        <v>-0.046527293898385516</v>
      </c>
      <c r="F172" s="17"/>
      <c r="G172" s="17"/>
      <c r="H172" s="17"/>
      <c r="I172" s="17"/>
      <c r="J172" s="17"/>
      <c r="K172" s="17"/>
      <c r="L172" s="17"/>
      <c r="M172" s="17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2:22" ht="15">
      <c r="B173" s="16">
        <f t="shared" si="12"/>
        <v>16.499999999999964</v>
      </c>
      <c r="C173" s="16">
        <f t="shared" si="9"/>
        <v>0.031109472671813364</v>
      </c>
      <c r="D173" s="16">
        <f t="shared" si="10"/>
        <v>-0.05236741845754741</v>
      </c>
      <c r="E173" s="16">
        <f t="shared" si="11"/>
        <v>-0.051764035744140256</v>
      </c>
      <c r="F173" s="17"/>
      <c r="G173" s="17"/>
      <c r="H173" s="17"/>
      <c r="I173" s="17"/>
      <c r="J173" s="17"/>
      <c r="K173" s="17"/>
      <c r="L173" s="17"/>
      <c r="M173" s="17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2:22" ht="15">
      <c r="B174" s="16">
        <f t="shared" si="12"/>
        <v>16.599999999999966</v>
      </c>
      <c r="C174" s="16">
        <f t="shared" si="9"/>
        <v>0.0332878892129832</v>
      </c>
      <c r="D174" s="16">
        <f t="shared" si="10"/>
        <v>-0.04903862953624909</v>
      </c>
      <c r="E174" s="16">
        <f t="shared" si="11"/>
        <v>-0.056667898697765166</v>
      </c>
      <c r="F174" s="17"/>
      <c r="G174" s="17"/>
      <c r="H174" s="17"/>
      <c r="I174" s="17"/>
      <c r="J174" s="17"/>
      <c r="K174" s="17"/>
      <c r="L174" s="17"/>
      <c r="M174" s="17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2:22" ht="15">
      <c r="B175" s="16">
        <f t="shared" si="12"/>
        <v>16.699999999999967</v>
      </c>
      <c r="C175" s="16">
        <f t="shared" si="9"/>
        <v>0.03526905884591791</v>
      </c>
      <c r="D175" s="16">
        <f t="shared" si="10"/>
        <v>-0.045511723651657295</v>
      </c>
      <c r="E175" s="16">
        <f t="shared" si="11"/>
        <v>-0.061219071062930897</v>
      </c>
      <c r="F175" s="17"/>
      <c r="G175" s="17"/>
      <c r="H175" s="17"/>
      <c r="I175" s="17"/>
      <c r="J175" s="17"/>
      <c r="K175" s="17"/>
      <c r="L175" s="17"/>
      <c r="M175" s="17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2:22" ht="15">
      <c r="B176" s="16">
        <f t="shared" si="12"/>
        <v>16.79999999999997</v>
      </c>
      <c r="C176" s="16">
        <f t="shared" si="9"/>
        <v>0.03704586521498046</v>
      </c>
      <c r="D176" s="16">
        <f t="shared" si="10"/>
        <v>-0.041807137130159246</v>
      </c>
      <c r="E176" s="16">
        <f t="shared" si="11"/>
        <v>-0.06539978477594682</v>
      </c>
      <c r="F176" s="17"/>
      <c r="G176" s="17"/>
      <c r="H176" s="17"/>
      <c r="I176" s="17"/>
      <c r="J176" s="17"/>
      <c r="K176" s="17"/>
      <c r="L176" s="17"/>
      <c r="M176" s="17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2:22" ht="15">
      <c r="B177" s="16">
        <f t="shared" si="12"/>
        <v>16.89999999999997</v>
      </c>
      <c r="C177" s="16">
        <f t="shared" si="9"/>
        <v>0.03861231442131971</v>
      </c>
      <c r="D177" s="16">
        <f t="shared" si="10"/>
        <v>-0.037945905688027276</v>
      </c>
      <c r="E177" s="16">
        <f t="shared" si="11"/>
        <v>-0.06919437534474955</v>
      </c>
      <c r="F177" s="17"/>
      <c r="G177" s="17"/>
      <c r="H177" s="17"/>
      <c r="I177" s="17"/>
      <c r="J177" s="17"/>
      <c r="K177" s="17"/>
      <c r="L177" s="17"/>
      <c r="M177" s="17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2:22" ht="15">
      <c r="B178" s="16">
        <f t="shared" si="12"/>
        <v>16.99999999999997</v>
      </c>
      <c r="C178" s="16">
        <f t="shared" si="9"/>
        <v>0.03996354911842863</v>
      </c>
      <c r="D178" s="16">
        <f t="shared" si="10"/>
        <v>-0.03394955077618441</v>
      </c>
      <c r="E178" s="16">
        <f t="shared" si="11"/>
        <v>-0.072589330422368</v>
      </c>
      <c r="F178" s="17"/>
      <c r="G178" s="17"/>
      <c r="H178" s="17"/>
      <c r="I178" s="17"/>
      <c r="J178" s="17"/>
      <c r="K178" s="17"/>
      <c r="L178" s="17"/>
      <c r="M178" s="17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2:22" ht="15">
      <c r="B179" s="16">
        <f t="shared" si="12"/>
        <v>17.099999999999973</v>
      </c>
      <c r="C179" s="16">
        <f t="shared" si="9"/>
        <v>0.0410958567255994</v>
      </c>
      <c r="D179" s="16">
        <f t="shared" si="10"/>
        <v>-0.02983996510362447</v>
      </c>
      <c r="E179" s="16">
        <f t="shared" si="11"/>
        <v>-0.07557332693273044</v>
      </c>
      <c r="F179" s="17"/>
      <c r="G179" s="17"/>
      <c r="H179" s="17"/>
      <c r="I179" s="17"/>
      <c r="J179" s="17"/>
      <c r="K179" s="17"/>
      <c r="L179" s="17"/>
      <c r="M179" s="17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2:22" ht="15">
      <c r="B180" s="16">
        <f t="shared" si="12"/>
        <v>17.199999999999974</v>
      </c>
      <c r="C180" s="16">
        <f t="shared" si="9"/>
        <v>0.04200667180139378</v>
      </c>
      <c r="D180" s="16">
        <f t="shared" si="10"/>
        <v>-0.025639297923485092</v>
      </c>
      <c r="E180" s="16">
        <f t="shared" si="11"/>
        <v>-0.07813725672507896</v>
      </c>
      <c r="F180" s="17"/>
      <c r="G180" s="17"/>
      <c r="H180" s="17"/>
      <c r="I180" s="17"/>
      <c r="J180" s="17"/>
      <c r="K180" s="17"/>
      <c r="L180" s="17"/>
      <c r="M180" s="17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2:22" ht="15">
      <c r="B181" s="16">
        <f t="shared" si="12"/>
        <v>17.299999999999976</v>
      </c>
      <c r="C181" s="16">
        <f t="shared" si="9"/>
        <v>0.042694572647851176</v>
      </c>
      <c r="D181" s="16">
        <f t="shared" si="10"/>
        <v>-0.021369840658699974</v>
      </c>
      <c r="E181" s="16">
        <f t="shared" si="11"/>
        <v>-0.08027424079094896</v>
      </c>
      <c r="F181" s="17"/>
      <c r="G181" s="17"/>
      <c r="H181" s="17"/>
      <c r="I181" s="17"/>
      <c r="J181" s="17"/>
      <c r="K181" s="17"/>
      <c r="L181" s="17"/>
      <c r="M181" s="17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2:22" ht="15">
      <c r="B182" s="16">
        <f t="shared" si="12"/>
        <v>17.399999999999977</v>
      </c>
      <c r="C182" s="16">
        <f t="shared" si="9"/>
        <v>0.043159272244003025</v>
      </c>
      <c r="D182" s="16">
        <f t="shared" si="10"/>
        <v>-0.01705391343429967</v>
      </c>
      <c r="E182" s="16">
        <f t="shared" si="11"/>
        <v>-0.08197963213437892</v>
      </c>
      <c r="F182" s="17"/>
      <c r="G182" s="17"/>
      <c r="H182" s="17"/>
      <c r="I182" s="17"/>
      <c r="J182" s="17"/>
      <c r="K182" s="17"/>
      <c r="L182" s="17"/>
      <c r="M182" s="17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2:22" ht="15">
      <c r="B183" s="16">
        <f t="shared" si="12"/>
        <v>17.49999999999998</v>
      </c>
      <c r="C183" s="16">
        <f t="shared" si="9"/>
        <v>0.04340160363422179</v>
      </c>
      <c r="D183" s="16">
        <f t="shared" si="10"/>
        <v>-0.01271375307087749</v>
      </c>
      <c r="E183" s="16">
        <f t="shared" si="11"/>
        <v>-0.08325100744146667</v>
      </c>
      <c r="F183" s="17"/>
      <c r="G183" s="17"/>
      <c r="H183" s="17"/>
      <c r="I183" s="17"/>
      <c r="J183" s="17"/>
      <c r="K183" s="17"/>
      <c r="L183" s="17"/>
      <c r="M183" s="17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2:22" ht="15">
      <c r="B184" s="16">
        <f t="shared" si="12"/>
        <v>17.59999999999998</v>
      </c>
      <c r="C184" s="16">
        <f t="shared" si="9"/>
        <v>0.04342349992288309</v>
      </c>
      <c r="D184" s="16">
        <f t="shared" si="10"/>
        <v>-0.00837140307858918</v>
      </c>
      <c r="E184" s="16">
        <f t="shared" si="11"/>
        <v>-0.08408814774932559</v>
      </c>
      <c r="F184" s="17"/>
      <c r="G184" s="17"/>
      <c r="H184" s="17"/>
      <c r="I184" s="17"/>
      <c r="J184" s="17"/>
      <c r="K184" s="17"/>
      <c r="L184" s="17"/>
      <c r="M184" s="17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2:22" ht="15">
      <c r="B185" s="16">
        <f t="shared" si="12"/>
        <v>17.69999999999998</v>
      </c>
      <c r="C185" s="16">
        <f t="shared" si="9"/>
        <v>0.04322796905164607</v>
      </c>
      <c r="D185" s="16">
        <f t="shared" si="10"/>
        <v>-0.004048606173424573</v>
      </c>
      <c r="E185" s="16">
        <f t="shared" si="11"/>
        <v>-0.08449300836666805</v>
      </c>
      <c r="F185" s="17"/>
      <c r="G185" s="17"/>
      <c r="H185" s="17"/>
      <c r="I185" s="17"/>
      <c r="J185" s="17"/>
      <c r="K185" s="17"/>
      <c r="L185" s="17"/>
      <c r="M185" s="17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2:22" ht="15">
      <c r="B186" s="16">
        <f t="shared" si="12"/>
        <v>17.799999999999983</v>
      </c>
      <c r="C186" s="16">
        <f t="shared" si="9"/>
        <v>0.04281906355925047</v>
      </c>
      <c r="D186" s="16">
        <f t="shared" si="10"/>
        <v>0.00023330018250047446</v>
      </c>
      <c r="E186" s="16">
        <f t="shared" si="11"/>
        <v>-0.08446967834841801</v>
      </c>
      <c r="F186" s="17"/>
      <c r="G186" s="17"/>
      <c r="H186" s="17"/>
      <c r="I186" s="17"/>
      <c r="J186" s="17"/>
      <c r="K186" s="17"/>
      <c r="L186" s="17"/>
      <c r="M186" s="17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2:22" ht="15">
      <c r="B187" s="16">
        <f t="shared" si="12"/>
        <v>17.899999999999984</v>
      </c>
      <c r="C187" s="16">
        <f t="shared" si="9"/>
        <v>0.042201845545989373</v>
      </c>
      <c r="D187" s="16">
        <f t="shared" si="10"/>
        <v>0.004453484737099412</v>
      </c>
      <c r="E187" s="16">
        <f t="shared" si="11"/>
        <v>-0.08402432987470806</v>
      </c>
      <c r="F187" s="17"/>
      <c r="G187" s="17"/>
      <c r="H187" s="17"/>
      <c r="I187" s="17"/>
      <c r="J187" s="17"/>
      <c r="K187" s="17"/>
      <c r="L187" s="17"/>
      <c r="M187" s="17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2:22" ht="15">
      <c r="B188" s="16">
        <f t="shared" si="12"/>
        <v>17.999999999999986</v>
      </c>
      <c r="C188" s="16">
        <f t="shared" si="9"/>
        <v>0.04138234708585128</v>
      </c>
      <c r="D188" s="16">
        <f t="shared" si="10"/>
        <v>0.008591719445684539</v>
      </c>
      <c r="E188" s="16">
        <f t="shared" si="11"/>
        <v>-0.08316515793013961</v>
      </c>
      <c r="F188" s="17"/>
      <c r="G188" s="17"/>
      <c r="H188" s="17"/>
      <c r="I188" s="17"/>
      <c r="J188" s="17"/>
      <c r="K188" s="17"/>
      <c r="L188" s="17"/>
      <c r="M188" s="17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2:22" ht="15">
      <c r="B189" s="16">
        <f t="shared" si="12"/>
        <v>18.099999999999987</v>
      </c>
      <c r="C189" s="16">
        <f t="shared" si="9"/>
        <v>0.04036752634865063</v>
      </c>
      <c r="D189" s="16">
        <f t="shared" si="10"/>
        <v>0.012628472080549603</v>
      </c>
      <c r="E189" s="16">
        <f t="shared" si="11"/>
        <v>-0.08190231072208465</v>
      </c>
      <c r="F189" s="17"/>
      <c r="G189" s="17"/>
      <c r="H189" s="17"/>
      <c r="I189" s="17"/>
      <c r="J189" s="17"/>
      <c r="K189" s="17"/>
      <c r="L189" s="17"/>
      <c r="M189" s="17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2:22" ht="15">
      <c r="B190" s="16">
        <f t="shared" si="12"/>
        <v>18.19999999999999</v>
      </c>
      <c r="C190" s="16">
        <f t="shared" si="9"/>
        <v>0.039165219712206004</v>
      </c>
      <c r="D190" s="16">
        <f t="shared" si="10"/>
        <v>0.016544994051770203</v>
      </c>
      <c r="E190" s="16">
        <f t="shared" si="11"/>
        <v>-0.08024781131690763</v>
      </c>
      <c r="F190" s="17"/>
      <c r="G190" s="17"/>
      <c r="H190" s="17"/>
      <c r="I190" s="17"/>
      <c r="J190" s="17"/>
      <c r="K190" s="17"/>
      <c r="L190" s="17"/>
      <c r="M190" s="17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2:22" ht="15">
      <c r="B191" s="16">
        <f t="shared" si="12"/>
        <v>18.29999999999999</v>
      </c>
      <c r="C191" s="16">
        <f t="shared" si="9"/>
        <v>0.037784090160714254</v>
      </c>
      <c r="D191" s="16">
        <f t="shared" si="10"/>
        <v>0.02032340306784163</v>
      </c>
      <c r="E191" s="16">
        <f t="shared" si="11"/>
        <v>-0.07821547101012347</v>
      </c>
      <c r="F191" s="17"/>
      <c r="G191" s="17"/>
      <c r="H191" s="17"/>
      <c r="I191" s="17"/>
      <c r="J191" s="17"/>
      <c r="K191" s="17"/>
      <c r="L191" s="17"/>
      <c r="M191" s="17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2:22" ht="15">
      <c r="B192" s="16">
        <f t="shared" si="12"/>
        <v>18.39999999999999</v>
      </c>
      <c r="C192" s="16">
        <f t="shared" si="9"/>
        <v>0.03623357227985007</v>
      </c>
      <c r="D192" s="16">
        <f t="shared" si="10"/>
        <v>0.023946760295826635</v>
      </c>
      <c r="E192" s="16">
        <f t="shared" si="11"/>
        <v>-0.0758207949805408</v>
      </c>
      <c r="F192" s="17"/>
      <c r="G192" s="17"/>
      <c r="H192" s="17"/>
      <c r="I192" s="17"/>
      <c r="J192" s="17"/>
      <c r="K192" s="17"/>
      <c r="L192" s="17"/>
      <c r="M192" s="17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2:22" ht="15">
      <c r="B193" s="16">
        <f t="shared" si="12"/>
        <v>18.499999999999993</v>
      </c>
      <c r="C193" s="16">
        <f t="shared" si="9"/>
        <v>0.03452381417174484</v>
      </c>
      <c r="D193" s="16">
        <f t="shared" si="10"/>
        <v>0.02739914171300112</v>
      </c>
      <c r="E193" s="16">
        <f t="shared" si="11"/>
        <v>-0.07308088080924069</v>
      </c>
      <c r="F193" s="17"/>
      <c r="G193" s="17"/>
      <c r="H193" s="17"/>
      <c r="I193" s="17"/>
      <c r="J193" s="17"/>
      <c r="K193" s="17"/>
      <c r="L193" s="17"/>
      <c r="M193" s="17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2:22" ht="15">
      <c r="B194" s="16">
        <f t="shared" si="12"/>
        <v>18.599999999999994</v>
      </c>
      <c r="C194" s="16">
        <f t="shared" si="9"/>
        <v>0.03266561662382948</v>
      </c>
      <c r="D194" s="16">
        <f t="shared" si="10"/>
        <v>0.030665703375384067</v>
      </c>
      <c r="E194" s="16">
        <f t="shared" si="11"/>
        <v>-0.07001431047170228</v>
      </c>
      <c r="F194" s="17"/>
      <c r="G194" s="17"/>
      <c r="H194" s="17"/>
      <c r="I194" s="17"/>
      <c r="J194" s="17"/>
      <c r="K194" s="17"/>
      <c r="L194" s="17"/>
      <c r="M194" s="17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2:22" ht="15">
      <c r="B195" s="16">
        <f t="shared" si="12"/>
        <v>18.699999999999996</v>
      </c>
      <c r="C195" s="16">
        <f t="shared" si="9"/>
        <v>0.03067036987453329</v>
      </c>
      <c r="D195" s="16">
        <f t="shared" si="10"/>
        <v>0.033732740362837396</v>
      </c>
      <c r="E195" s="16">
        <f t="shared" si="11"/>
        <v>-0.06664103643541855</v>
      </c>
      <c r="F195" s="17"/>
      <c r="G195" s="17"/>
      <c r="H195" s="17"/>
      <c r="I195" s="17"/>
      <c r="J195" s="17"/>
      <c r="K195" s="17"/>
      <c r="L195" s="17"/>
      <c r="M195" s="17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2:22" ht="15">
      <c r="B196" s="16">
        <f t="shared" si="12"/>
        <v>18.799999999999997</v>
      </c>
      <c r="C196" s="16">
        <f t="shared" si="9"/>
        <v>0.028549988325995777</v>
      </c>
      <c r="D196" s="16">
        <f t="shared" si="10"/>
        <v>0.03658773919543697</v>
      </c>
      <c r="E196" s="16">
        <f t="shared" si="11"/>
        <v>-0.06298226251587485</v>
      </c>
      <c r="F196" s="17"/>
      <c r="G196" s="17"/>
      <c r="H196" s="17"/>
      <c r="I196" s="17"/>
      <c r="J196" s="17"/>
      <c r="K196" s="17"/>
      <c r="L196" s="17"/>
      <c r="M196" s="17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2:22" ht="15">
      <c r="B197" s="16">
        <f t="shared" si="12"/>
        <v>18.9</v>
      </c>
      <c r="C197" s="16">
        <f t="shared" si="9"/>
        <v>0.02631684355926176</v>
      </c>
      <c r="D197" s="16">
        <f t="shared" si="10"/>
        <v>0.03921942355136315</v>
      </c>
      <c r="E197" s="16">
        <f t="shared" si="11"/>
        <v>-0.05906032016073854</v>
      </c>
      <c r="F197" s="17"/>
      <c r="G197" s="17"/>
      <c r="H197" s="17"/>
      <c r="I197" s="17"/>
      <c r="J197" s="17"/>
      <c r="K197" s="17"/>
      <c r="L197" s="17"/>
      <c r="M197" s="17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2:22" ht="15">
      <c r="B198" s="16">
        <f t="shared" si="12"/>
        <v>19</v>
      </c>
      <c r="C198" s="16">
        <f t="shared" si="9"/>
        <v>0.023983696010890013</v>
      </c>
      <c r="D198" s="16">
        <f t="shared" si="10"/>
        <v>0.041617793152452155</v>
      </c>
      <c r="E198" s="16">
        <f t="shared" si="11"/>
        <v>-0.054898540845493324</v>
      </c>
      <c r="F198" s="17"/>
      <c r="G198" s="17"/>
      <c r="H198" s="17"/>
      <c r="I198" s="17"/>
      <c r="J198" s="17"/>
      <c r="K198" s="17"/>
      <c r="L198" s="17"/>
      <c r="M198" s="17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2:22" ht="15">
      <c r="B199" s="16">
        <f t="shared" si="12"/>
        <v>19.1</v>
      </c>
      <c r="C199" s="16">
        <f t="shared" si="9"/>
        <v>0.021563625671523066</v>
      </c>
      <c r="D199" s="16">
        <f t="shared" si="10"/>
        <v>0.04377415571960446</v>
      </c>
      <c r="E199" s="16">
        <f t="shared" si="11"/>
        <v>-0.05052112527353288</v>
      </c>
      <c r="F199" s="17"/>
      <c r="G199" s="17"/>
      <c r="H199" s="17"/>
      <c r="I199" s="17"/>
      <c r="J199" s="17"/>
      <c r="K199" s="17"/>
      <c r="L199" s="17"/>
      <c r="M199" s="17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2:22" ht="15">
      <c r="B200" s="16">
        <f t="shared" si="12"/>
        <v>19.200000000000003</v>
      </c>
      <c r="C200" s="16">
        <f t="shared" si="9"/>
        <v>0.019069962166756795</v>
      </c>
      <c r="D200" s="16">
        <f t="shared" si="10"/>
        <v>0.04568115193628014</v>
      </c>
      <c r="E200" s="16">
        <f t="shared" si="11"/>
        <v>-0.04595301007990486</v>
      </c>
      <c r="F200" s="17"/>
      <c r="G200" s="17"/>
      <c r="H200" s="17"/>
      <c r="I200" s="17"/>
      <c r="J200" s="17"/>
      <c r="K200" s="17"/>
      <c r="L200" s="17"/>
      <c r="M200" s="17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2:22" ht="15">
      <c r="B201" s="16">
        <f t="shared" si="12"/>
        <v>19.300000000000004</v>
      </c>
      <c r="C201" s="16">
        <f t="shared" si="9"/>
        <v>0.016516214578641095</v>
      </c>
      <c r="D201" s="16">
        <f t="shared" si="10"/>
        <v>0.04733277339414425</v>
      </c>
      <c r="E201" s="16">
        <f t="shared" si="11"/>
        <v>-0.04121973274049044</v>
      </c>
      <c r="F201" s="17"/>
      <c r="G201" s="17"/>
      <c r="H201" s="17"/>
      <c r="I201" s="17"/>
      <c r="J201" s="17"/>
      <c r="K201" s="17"/>
      <c r="L201" s="17"/>
      <c r="M201" s="17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2:22" ht="15">
      <c r="B202" s="16">
        <f t="shared" si="12"/>
        <v>19.400000000000006</v>
      </c>
      <c r="C202" s="16">
        <f aca="true" t="shared" si="13" ref="C202:C265">-(E201*B$2+D201*B$3*2*SQRT(B$1*B$2))/B$1</f>
        <v>0.013916001362372102</v>
      </c>
      <c r="D202" s="16">
        <f t="shared" si="10"/>
        <v>0.048724373530381455</v>
      </c>
      <c r="E202" s="16">
        <f t="shared" si="11"/>
        <v>-0.036347295387452294</v>
      </c>
      <c r="F202" s="17"/>
      <c r="G202" s="17"/>
      <c r="H202" s="17"/>
      <c r="I202" s="17"/>
      <c r="J202" s="17"/>
      <c r="K202" s="17"/>
      <c r="L202" s="17"/>
      <c r="M202" s="17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2:22" ht="15">
      <c r="B203" s="16">
        <f t="shared" si="12"/>
        <v>19.500000000000007</v>
      </c>
      <c r="C203" s="16">
        <f t="shared" si="13"/>
        <v>0.011282980707246336</v>
      </c>
      <c r="D203" s="16">
        <f aca="true" t="shared" si="14" ref="D203:D266">D202+C203*B$4</f>
        <v>0.04985267160110609</v>
      </c>
      <c r="E203" s="16">
        <f aca="true" t="shared" si="15" ref="E203:E266">E202+D203*B$4</f>
        <v>-0.03136202822734169</v>
      </c>
      <c r="F203" s="17"/>
      <c r="G203" s="17"/>
      <c r="H203" s="17"/>
      <c r="I203" s="17"/>
      <c r="J203" s="17"/>
      <c r="K203" s="17"/>
      <c r="L203" s="17"/>
      <c r="M203" s="17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2:22" ht="15">
      <c r="B204" s="16">
        <f t="shared" si="12"/>
        <v>19.60000000000001</v>
      </c>
      <c r="C204" s="16">
        <f t="shared" si="13"/>
        <v>0.008630781683789215</v>
      </c>
      <c r="D204" s="16">
        <f t="shared" si="14"/>
        <v>0.05071574976948501</v>
      </c>
      <c r="E204" s="16">
        <f t="shared" si="15"/>
        <v>-0.026290453250393187</v>
      </c>
      <c r="F204" s="17"/>
      <c r="G204" s="17"/>
      <c r="H204" s="17"/>
      <c r="I204" s="17"/>
      <c r="J204" s="17"/>
      <c r="K204" s="17"/>
      <c r="L204" s="17"/>
      <c r="M204" s="17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2:22" ht="15">
      <c r="B205" s="16">
        <f t="shared" si="12"/>
        <v>19.70000000000001</v>
      </c>
      <c r="C205" s="16">
        <f t="shared" si="13"/>
        <v>0.0059729365102040065</v>
      </c>
      <c r="D205" s="16">
        <f t="shared" si="14"/>
        <v>0.05131304342050541</v>
      </c>
      <c r="E205" s="16">
        <f t="shared" si="15"/>
        <v>-0.021159148908342647</v>
      </c>
      <c r="F205" s="17"/>
      <c r="G205" s="17"/>
      <c r="H205" s="17"/>
      <c r="I205" s="17"/>
      <c r="J205" s="17"/>
      <c r="K205" s="17"/>
      <c r="L205" s="17"/>
      <c r="M205" s="17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2:22" ht="15">
      <c r="B206" s="16">
        <f t="shared" si="12"/>
        <v>19.80000000000001</v>
      </c>
      <c r="C206" s="16">
        <f t="shared" si="13"/>
        <v>0.003322814260979496</v>
      </c>
      <c r="D206" s="16">
        <f t="shared" si="14"/>
        <v>0.05164532484660336</v>
      </c>
      <c r="E206" s="16">
        <f t="shared" si="15"/>
        <v>-0.01599461642368231</v>
      </c>
      <c r="F206" s="17"/>
      <c r="G206" s="17"/>
      <c r="H206" s="17"/>
      <c r="I206" s="17"/>
      <c r="J206" s="17"/>
      <c r="K206" s="17"/>
      <c r="L206" s="17"/>
      <c r="M206" s="17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2:22" ht="15">
      <c r="B207" s="16">
        <f t="shared" si="12"/>
        <v>19.900000000000013</v>
      </c>
      <c r="C207" s="16">
        <f t="shared" si="13"/>
        <v>0.0006935563287180889</v>
      </c>
      <c r="D207" s="16">
        <f t="shared" si="14"/>
        <v>0.051714680479475174</v>
      </c>
      <c r="E207" s="16">
        <f t="shared" si="15"/>
        <v>-0.010823148375734793</v>
      </c>
      <c r="F207" s="17"/>
      <c r="G207" s="17"/>
      <c r="H207" s="17"/>
      <c r="I207" s="17"/>
      <c r="J207" s="17"/>
      <c r="K207" s="17"/>
      <c r="L207" s="17"/>
      <c r="M207" s="17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2:22" ht="15">
      <c r="B208" s="16">
        <f t="shared" si="12"/>
        <v>20.000000000000014</v>
      </c>
      <c r="C208" s="16">
        <f t="shared" si="13"/>
        <v>-0.0019019860629190984</v>
      </c>
      <c r="D208" s="16">
        <f t="shared" si="14"/>
        <v>0.051524481873183266</v>
      </c>
      <c r="E208" s="16">
        <f t="shared" si="15"/>
        <v>-0.005670700188416466</v>
      </c>
      <c r="F208" s="17"/>
      <c r="G208" s="17"/>
      <c r="H208" s="17"/>
      <c r="I208" s="17"/>
      <c r="J208" s="17"/>
      <c r="K208" s="17"/>
      <c r="L208" s="17"/>
      <c r="M208" s="17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2:22" ht="15">
      <c r="B209" s="16">
        <f t="shared" si="12"/>
        <v>20.100000000000016</v>
      </c>
      <c r="C209" s="16">
        <f t="shared" si="13"/>
        <v>-0.004451312011722015</v>
      </c>
      <c r="D209" s="16">
        <f t="shared" si="14"/>
        <v>0.05107935067201107</v>
      </c>
      <c r="E209" s="16">
        <f t="shared" si="15"/>
        <v>-0.0005627651212153596</v>
      </c>
      <c r="F209" s="17"/>
      <c r="G209" s="17"/>
      <c r="H209" s="17"/>
      <c r="I209" s="17"/>
      <c r="J209" s="17"/>
      <c r="K209" s="17"/>
      <c r="L209" s="17"/>
      <c r="M209" s="17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2:22" ht="15">
      <c r="B210" s="16">
        <f t="shared" si="12"/>
        <v>20.200000000000017</v>
      </c>
      <c r="C210" s="16">
        <f t="shared" si="13"/>
        <v>-0.006942328487149253</v>
      </c>
      <c r="D210" s="16">
        <f t="shared" si="14"/>
        <v>0.05038511782329614</v>
      </c>
      <c r="E210" s="16">
        <f t="shared" si="15"/>
        <v>0.0044757466611142546</v>
      </c>
      <c r="F210" s="17"/>
      <c r="G210" s="17"/>
      <c r="H210" s="17"/>
      <c r="I210" s="17"/>
      <c r="J210" s="17"/>
      <c r="K210" s="17"/>
      <c r="L210" s="17"/>
      <c r="M210" s="17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2:22" ht="15">
      <c r="B211" s="16">
        <f aca="true" t="shared" si="16" ref="B211:B274">B210+B$4</f>
        <v>20.30000000000002</v>
      </c>
      <c r="C211" s="16">
        <f t="shared" si="13"/>
        <v>-0.009363405027304303</v>
      </c>
      <c r="D211" s="16">
        <f t="shared" si="14"/>
        <v>0.04944877732056571</v>
      </c>
      <c r="E211" s="16">
        <f t="shared" si="15"/>
        <v>0.009420624393170826</v>
      </c>
      <c r="F211" s="17"/>
      <c r="G211" s="17"/>
      <c r="H211" s="17"/>
      <c r="I211" s="17"/>
      <c r="J211" s="17"/>
      <c r="K211" s="17"/>
      <c r="L211" s="17"/>
      <c r="M211" s="17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2:22" ht="15">
      <c r="B212" s="16">
        <f t="shared" si="16"/>
        <v>20.40000000000002</v>
      </c>
      <c r="C212" s="16">
        <f t="shared" si="13"/>
        <v>-0.011703425349536528</v>
      </c>
      <c r="D212" s="16">
        <f t="shared" si="14"/>
        <v>0.04827843478561206</v>
      </c>
      <c r="E212" s="16">
        <f t="shared" si="15"/>
        <v>0.014248467871732033</v>
      </c>
      <c r="F212" s="17"/>
      <c r="G212" s="17"/>
      <c r="H212" s="17"/>
      <c r="I212" s="17"/>
      <c r="J212" s="17"/>
      <c r="K212" s="17"/>
      <c r="L212" s="17"/>
      <c r="M212" s="17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2:22" ht="15">
      <c r="B213" s="16">
        <f t="shared" si="16"/>
        <v>20.50000000000002</v>
      </c>
      <c r="C213" s="16">
        <f t="shared" si="13"/>
        <v>-0.013951835660261775</v>
      </c>
      <c r="D213" s="16">
        <f t="shared" si="14"/>
        <v>0.04688325121958588</v>
      </c>
      <c r="E213" s="16">
        <f t="shared" si="15"/>
        <v>0.01893679299369062</v>
      </c>
      <c r="F213" s="17"/>
      <c r="G213" s="17"/>
      <c r="H213" s="17"/>
      <c r="I213" s="17"/>
      <c r="J213" s="17"/>
      <c r="K213" s="17"/>
      <c r="L213" s="17"/>
      <c r="M213" s="17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2:22" ht="15">
      <c r="B214" s="16">
        <f t="shared" si="16"/>
        <v>20.600000000000023</v>
      </c>
      <c r="C214" s="16">
        <f t="shared" si="13"/>
        <v>-0.01609868946913364</v>
      </c>
      <c r="D214" s="16">
        <f t="shared" si="14"/>
        <v>0.04527338227267251</v>
      </c>
      <c r="E214" s="16">
        <f t="shared" si="15"/>
        <v>0.023464131220957873</v>
      </c>
      <c r="F214" s="17"/>
      <c r="G214" s="17"/>
      <c r="H214" s="17"/>
      <c r="I214" s="17"/>
      <c r="J214" s="17"/>
      <c r="K214" s="17"/>
      <c r="L214" s="17"/>
      <c r="M214" s="17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2:22" ht="15">
      <c r="B215" s="16">
        <f t="shared" si="16"/>
        <v>20.700000000000024</v>
      </c>
      <c r="C215" s="16">
        <f t="shared" si="13"/>
        <v>-0.01813468873293045</v>
      </c>
      <c r="D215" s="16">
        <f t="shared" si="14"/>
        <v>0.04345991339937946</v>
      </c>
      <c r="E215" s="16">
        <f t="shared" si="15"/>
        <v>0.02781012256089582</v>
      </c>
      <c r="F215" s="17"/>
      <c r="G215" s="17"/>
      <c r="H215" s="17"/>
      <c r="I215" s="17"/>
      <c r="J215" s="17"/>
      <c r="K215" s="17"/>
      <c r="L215" s="17"/>
      <c r="M215" s="17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2:22" ht="15">
      <c r="B216" s="16">
        <f t="shared" si="16"/>
        <v>20.800000000000026</v>
      </c>
      <c r="C216" s="16">
        <f t="shared" si="13"/>
        <v>-0.020051221175344174</v>
      </c>
      <c r="D216" s="16">
        <f t="shared" si="14"/>
        <v>0.041454791281845045</v>
      </c>
      <c r="E216" s="16">
        <f t="shared" si="15"/>
        <v>0.03195560168908032</v>
      </c>
      <c r="F216" s="17"/>
      <c r="G216" s="17"/>
      <c r="H216" s="17"/>
      <c r="I216" s="17"/>
      <c r="J216" s="17"/>
      <c r="K216" s="17"/>
      <c r="L216" s="17"/>
      <c r="M216" s="17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2:22" ht="15">
      <c r="B217" s="16">
        <f t="shared" si="16"/>
        <v>20.900000000000027</v>
      </c>
      <c r="C217" s="16">
        <f t="shared" si="13"/>
        <v>-0.02184039365015328</v>
      </c>
      <c r="D217" s="16">
        <f t="shared" si="14"/>
        <v>0.039270751916829716</v>
      </c>
      <c r="E217" s="16">
        <f t="shared" si="15"/>
        <v>0.03588267688076329</v>
      </c>
      <c r="F217" s="17"/>
      <c r="G217" s="17"/>
      <c r="H217" s="17"/>
      <c r="I217" s="17"/>
      <c r="J217" s="17"/>
      <c r="K217" s="17"/>
      <c r="L217" s="17"/>
      <c r="M217" s="17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2:22" ht="15">
      <c r="B218" s="16">
        <f t="shared" si="16"/>
        <v>21.00000000000003</v>
      </c>
      <c r="C218" s="16">
        <f t="shared" si="13"/>
        <v>-0.023495061436918627</v>
      </c>
      <c r="D218" s="16">
        <f t="shared" si="14"/>
        <v>0.03692124577313785</v>
      </c>
      <c r="E218" s="16">
        <f t="shared" si="15"/>
        <v>0.039574801458077076</v>
      </c>
      <c r="F218" s="17"/>
      <c r="G218" s="17"/>
      <c r="H218" s="17"/>
      <c r="I218" s="17"/>
      <c r="J218" s="17"/>
      <c r="K218" s="17"/>
      <c r="L218" s="17"/>
      <c r="M218" s="17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2:22" ht="15">
      <c r="B219" s="16">
        <f t="shared" si="16"/>
        <v>21.10000000000003</v>
      </c>
      <c r="C219" s="16">
        <f t="shared" si="13"/>
        <v>-0.025008853380246724</v>
      </c>
      <c r="D219" s="16">
        <f t="shared" si="14"/>
        <v>0.03442036043511318</v>
      </c>
      <c r="E219" s="16">
        <f t="shared" si="15"/>
        <v>0.04301683750158839</v>
      </c>
      <c r="F219" s="17"/>
      <c r="G219" s="17"/>
      <c r="H219" s="17"/>
      <c r="I219" s="17"/>
      <c r="J219" s="17"/>
      <c r="K219" s="17"/>
      <c r="L219" s="17"/>
      <c r="M219" s="17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2:22" ht="15">
      <c r="B220" s="16">
        <f t="shared" si="16"/>
        <v>21.20000000000003</v>
      </c>
      <c r="C220" s="16">
        <f t="shared" si="13"/>
        <v>-0.02637619280570493</v>
      </c>
      <c r="D220" s="16">
        <f t="shared" si="14"/>
        <v>0.03178274115454269</v>
      </c>
      <c r="E220" s="16">
        <f t="shared" si="15"/>
        <v>0.04619511161704266</v>
      </c>
      <c r="F220" s="17"/>
      <c r="G220" s="17"/>
      <c r="H220" s="17"/>
      <c r="I220" s="17"/>
      <c r="J220" s="17"/>
      <c r="K220" s="17"/>
      <c r="L220" s="17"/>
      <c r="M220" s="17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2:22" ht="15">
      <c r="B221" s="16">
        <f t="shared" si="16"/>
        <v>21.300000000000033</v>
      </c>
      <c r="C221" s="16">
        <f t="shared" si="13"/>
        <v>-0.02759231416753611</v>
      </c>
      <c r="D221" s="16">
        <f t="shared" si="14"/>
        <v>0.029023509737789076</v>
      </c>
      <c r="E221" s="16">
        <f t="shared" si="15"/>
        <v>0.04909746259082157</v>
      </c>
      <c r="F221" s="17"/>
      <c r="G221" s="17"/>
      <c r="H221" s="17"/>
      <c r="I221" s="17"/>
      <c r="J221" s="17"/>
      <c r="K221" s="17"/>
      <c r="L221" s="17"/>
      <c r="M221" s="17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2:22" ht="15">
      <c r="B222" s="16">
        <f t="shared" si="16"/>
        <v>21.400000000000034</v>
      </c>
      <c r="C222" s="16">
        <f t="shared" si="13"/>
        <v>-0.028653275405295674</v>
      </c>
      <c r="D222" s="16">
        <f t="shared" si="14"/>
        <v>0.02615818219725951</v>
      </c>
      <c r="E222" s="16">
        <f t="shared" si="15"/>
        <v>0.05171328081054752</v>
      </c>
      <c r="F222" s="17"/>
      <c r="G222" s="17"/>
      <c r="H222" s="17"/>
      <c r="I222" s="17"/>
      <c r="J222" s="17"/>
      <c r="K222" s="17"/>
      <c r="L222" s="17"/>
      <c r="M222" s="17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2:22" ht="15">
      <c r="B223" s="16">
        <f t="shared" si="16"/>
        <v>21.500000000000036</v>
      </c>
      <c r="C223" s="16">
        <f t="shared" si="13"/>
        <v>-0.029555966008312843</v>
      </c>
      <c r="D223" s="16">
        <f t="shared" si="14"/>
        <v>0.023202585596428224</v>
      </c>
      <c r="E223" s="16">
        <f t="shared" si="15"/>
        <v>0.05403353937019034</v>
      </c>
      <c r="F223" s="17"/>
      <c r="G223" s="17"/>
      <c r="H223" s="17"/>
      <c r="I223" s="17"/>
      <c r="J223" s="17"/>
      <c r="K223" s="17"/>
      <c r="L223" s="17"/>
      <c r="M223" s="17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2:22" ht="15">
      <c r="B224" s="16">
        <f t="shared" si="16"/>
        <v>21.600000000000037</v>
      </c>
      <c r="C224" s="16">
        <f t="shared" si="13"/>
        <v>-0.030298110808354314</v>
      </c>
      <c r="D224" s="16">
        <f t="shared" si="14"/>
        <v>0.02017277451559279</v>
      </c>
      <c r="E224" s="16">
        <f t="shared" si="15"/>
        <v>0.05605081682174962</v>
      </c>
      <c r="F224" s="17"/>
      <c r="G224" s="17"/>
      <c r="H224" s="17"/>
      <c r="I224" s="17"/>
      <c r="J224" s="17"/>
      <c r="K224" s="17"/>
      <c r="L224" s="17"/>
      <c r="M224" s="17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2:22" ht="15">
      <c r="B225" s="16">
        <f t="shared" si="16"/>
        <v>21.70000000000004</v>
      </c>
      <c r="C225" s="16">
        <f t="shared" si="13"/>
        <v>-0.03087826954193938</v>
      </c>
      <c r="D225" s="16">
        <f t="shared" si="14"/>
        <v>0.017084947561398854</v>
      </c>
      <c r="E225" s="16">
        <f t="shared" si="15"/>
        <v>0.05775931157788951</v>
      </c>
      <c r="F225" s="17"/>
      <c r="G225" s="17"/>
      <c r="H225" s="17"/>
      <c r="I225" s="17"/>
      <c r="J225" s="17"/>
      <c r="K225" s="17"/>
      <c r="L225" s="17"/>
      <c r="M225" s="17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2:22" ht="15">
      <c r="B226" s="16">
        <f t="shared" si="16"/>
        <v>21.80000000000004</v>
      </c>
      <c r="C226" s="16">
        <f t="shared" si="13"/>
        <v>-0.031295832244321094</v>
      </c>
      <c r="D226" s="16">
        <f t="shared" si="14"/>
        <v>0.013955364336966744</v>
      </c>
      <c r="E226" s="16">
        <f t="shared" si="15"/>
        <v>0.05915484801158618</v>
      </c>
      <c r="F226" s="17"/>
      <c r="G226" s="17"/>
      <c r="H226" s="17"/>
      <c r="I226" s="17"/>
      <c r="J226" s="17"/>
      <c r="K226" s="17"/>
      <c r="L226" s="17"/>
      <c r="M226" s="17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2:22" ht="15">
      <c r="B227" s="16">
        <f t="shared" si="16"/>
        <v>21.90000000000004</v>
      </c>
      <c r="C227" s="16">
        <f t="shared" si="13"/>
        <v>-0.03155101055711271</v>
      </c>
      <c r="D227" s="16">
        <f t="shared" si="14"/>
        <v>0.010800263281255473</v>
      </c>
      <c r="E227" s="16">
        <f t="shared" si="15"/>
        <v>0.060234874339711725</v>
      </c>
      <c r="F227" s="17"/>
      <c r="G227" s="17"/>
      <c r="H227" s="17"/>
      <c r="I227" s="17"/>
      <c r="J227" s="17"/>
      <c r="K227" s="17"/>
      <c r="L227" s="17"/>
      <c r="M227" s="17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2:22" ht="15">
      <c r="B228" s="16">
        <f t="shared" si="16"/>
        <v>22.000000000000043</v>
      </c>
      <c r="C228" s="16">
        <f t="shared" si="13"/>
        <v>-0.031644825050811023</v>
      </c>
      <c r="D228" s="16">
        <f t="shared" si="14"/>
        <v>0.00763578077617437</v>
      </c>
      <c r="E228" s="16">
        <f t="shared" si="15"/>
        <v>0.06099845241732916</v>
      </c>
      <c r="F228" s="17"/>
      <c r="G228" s="17"/>
      <c r="H228" s="17"/>
      <c r="I228" s="17"/>
      <c r="J228" s="17"/>
      <c r="K228" s="17"/>
      <c r="L228" s="17"/>
      <c r="M228" s="17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2:22" ht="15">
      <c r="B229" s="16">
        <f t="shared" si="16"/>
        <v>22.100000000000044</v>
      </c>
      <c r="C229" s="16">
        <f t="shared" si="13"/>
        <v>-0.031579088681961937</v>
      </c>
      <c r="D229" s="16">
        <f t="shared" si="14"/>
        <v>0.004477871907978177</v>
      </c>
      <c r="E229" s="16">
        <f t="shared" si="15"/>
        <v>0.06144623960812698</v>
      </c>
      <c r="F229" s="17"/>
      <c r="G229" s="17"/>
      <c r="H229" s="17"/>
      <c r="I229" s="17"/>
      <c r="J229" s="17"/>
      <c r="K229" s="17"/>
      <c r="L229" s="17"/>
      <c r="M229" s="17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2:22" ht="15">
      <c r="B230" s="16">
        <f t="shared" si="16"/>
        <v>22.200000000000045</v>
      </c>
      <c r="C230" s="16">
        <f t="shared" si="13"/>
        <v>-0.031356386522346714</v>
      </c>
      <c r="D230" s="16">
        <f t="shared" si="14"/>
        <v>0.001342233255743505</v>
      </c>
      <c r="E230" s="16">
        <f t="shared" si="15"/>
        <v>0.06158046293370133</v>
      </c>
      <c r="F230" s="17"/>
      <c r="G230" s="17"/>
      <c r="H230" s="17"/>
      <c r="I230" s="17"/>
      <c r="J230" s="17"/>
      <c r="K230" s="17"/>
      <c r="L230" s="17"/>
      <c r="M230" s="17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2:22" ht="15">
      <c r="B231" s="16">
        <f t="shared" si="16"/>
        <v>22.300000000000047</v>
      </c>
      <c r="C231" s="16">
        <f t="shared" si="13"/>
        <v>-0.030980051914264728</v>
      </c>
      <c r="D231" s="16">
        <f t="shared" si="14"/>
        <v>-0.001755771935682968</v>
      </c>
      <c r="E231" s="16">
        <f t="shared" si="15"/>
        <v>0.06140488574013303</v>
      </c>
      <c r="F231" s="17"/>
      <c r="G231" s="17"/>
      <c r="H231" s="17"/>
      <c r="I231" s="17"/>
      <c r="J231" s="17"/>
      <c r="K231" s="17"/>
      <c r="L231" s="17"/>
      <c r="M231" s="17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2:22" ht="15">
      <c r="B232" s="16">
        <f t="shared" si="16"/>
        <v>22.40000000000005</v>
      </c>
      <c r="C232" s="16">
        <f t="shared" si="13"/>
        <v>-0.030454139221678823</v>
      </c>
      <c r="D232" s="16">
        <f t="shared" si="14"/>
        <v>-0.004801185857850851</v>
      </c>
      <c r="E232" s="16">
        <f t="shared" si="15"/>
        <v>0.06092476715434795</v>
      </c>
      <c r="F232" s="17"/>
      <c r="G232" s="17"/>
      <c r="H232" s="17"/>
      <c r="I232" s="17"/>
      <c r="J232" s="17"/>
      <c r="K232" s="17"/>
      <c r="L232" s="17"/>
      <c r="M232" s="17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2:22" ht="15">
      <c r="B233" s="16">
        <f t="shared" si="16"/>
        <v>22.50000000000005</v>
      </c>
      <c r="C233" s="16">
        <f t="shared" si="13"/>
        <v>-0.029783393361609317</v>
      </c>
      <c r="D233" s="16">
        <f t="shared" si="14"/>
        <v>-0.007779525194011783</v>
      </c>
      <c r="E233" s="16">
        <f t="shared" si="15"/>
        <v>0.06014681463494677</v>
      </c>
      <c r="F233" s="17"/>
      <c r="G233" s="17"/>
      <c r="H233" s="17"/>
      <c r="I233" s="17"/>
      <c r="J233" s="17"/>
      <c r="K233" s="17"/>
      <c r="L233" s="17"/>
      <c r="M233" s="17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2:22" ht="15">
      <c r="B234" s="16">
        <f t="shared" si="16"/>
        <v>22.60000000000005</v>
      </c>
      <c r="C234" s="16">
        <f t="shared" si="13"/>
        <v>-0.02897321631365392</v>
      </c>
      <c r="D234" s="16">
        <f t="shared" si="14"/>
        <v>-0.010676846825377175</v>
      </c>
      <c r="E234" s="16">
        <f t="shared" si="15"/>
        <v>0.05907912995240905</v>
      </c>
      <c r="F234" s="17"/>
      <c r="G234" s="17"/>
      <c r="H234" s="17"/>
      <c r="I234" s="17"/>
      <c r="J234" s="17"/>
      <c r="K234" s="17"/>
      <c r="L234" s="17"/>
      <c r="M234" s="17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2:22" ht="15">
      <c r="B235" s="16">
        <f t="shared" si="16"/>
        <v>22.700000000000053</v>
      </c>
      <c r="C235" s="16">
        <f t="shared" si="13"/>
        <v>-0.02802963081782167</v>
      </c>
      <c r="D235" s="16">
        <f t="shared" si="14"/>
        <v>-0.013479809907159343</v>
      </c>
      <c r="E235" s="16">
        <f t="shared" si="15"/>
        <v>0.05773114896169312</v>
      </c>
      <c r="F235" s="17"/>
      <c r="G235" s="17"/>
      <c r="H235" s="17"/>
      <c r="I235" s="17"/>
      <c r="J235" s="17"/>
      <c r="K235" s="17"/>
      <c r="L235" s="17"/>
      <c r="M235" s="17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2:22" ht="15">
      <c r="B236" s="16">
        <f t="shared" si="16"/>
        <v>22.800000000000054</v>
      </c>
      <c r="C236" s="16">
        <f t="shared" si="13"/>
        <v>-0.026959241481954964</v>
      </c>
      <c r="D236" s="16">
        <f t="shared" si="14"/>
        <v>-0.01617573405535484</v>
      </c>
      <c r="E236" s="16">
        <f t="shared" si="15"/>
        <v>0.05611357555615763</v>
      </c>
      <c r="F236" s="17"/>
      <c r="G236" s="17"/>
      <c r="H236" s="17"/>
      <c r="I236" s="17"/>
      <c r="J236" s="17"/>
      <c r="K236" s="17"/>
      <c r="L236" s="17"/>
      <c r="M236" s="17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2:22" ht="15">
      <c r="B237" s="16">
        <f t="shared" si="16"/>
        <v>22.900000000000055</v>
      </c>
      <c r="C237" s="16">
        <f t="shared" si="13"/>
        <v>-0.0257691935298365</v>
      </c>
      <c r="D237" s="16">
        <f t="shared" si="14"/>
        <v>-0.01875265340833849</v>
      </c>
      <c r="E237" s="16">
        <f t="shared" si="15"/>
        <v>0.054238310215323784</v>
      </c>
      <c r="F237" s="17"/>
      <c r="G237" s="17"/>
      <c r="H237" s="17"/>
      <c r="I237" s="17"/>
      <c r="J237" s="17"/>
      <c r="K237" s="17"/>
      <c r="L237" s="17"/>
      <c r="M237" s="17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2:22" ht="15">
      <c r="B238" s="16">
        <f t="shared" si="16"/>
        <v>23.000000000000057</v>
      </c>
      <c r="C238" s="16">
        <f t="shared" si="13"/>
        <v>-0.02446712942960646</v>
      </c>
      <c r="D238" s="16">
        <f t="shared" si="14"/>
        <v>-0.021199366351299136</v>
      </c>
      <c r="E238" s="16">
        <f t="shared" si="15"/>
        <v>0.05211837358019387</v>
      </c>
      <c r="F238" s="17"/>
      <c r="G238" s="17"/>
      <c r="H238" s="17"/>
      <c r="I238" s="17"/>
      <c r="J238" s="17"/>
      <c r="K238" s="17"/>
      <c r="L238" s="17"/>
      <c r="M238" s="17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2:22" ht="15">
      <c r="B239" s="16">
        <f t="shared" si="16"/>
        <v>23.10000000000006</v>
      </c>
      <c r="C239" s="16">
        <f t="shared" si="13"/>
        <v>-0.023061143649324628</v>
      </c>
      <c r="D239" s="16">
        <f t="shared" si="14"/>
        <v>-0.0235054807162316</v>
      </c>
      <c r="E239" s="16">
        <f t="shared" si="15"/>
        <v>0.04976782550857071</v>
      </c>
      <c r="F239" s="17"/>
      <c r="G239" s="17"/>
      <c r="H239" s="17"/>
      <c r="I239" s="17"/>
      <c r="J239" s="17"/>
      <c r="K239" s="17"/>
      <c r="L239" s="17"/>
      <c r="M239" s="17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2:22" ht="15">
      <c r="B240" s="16">
        <f t="shared" si="16"/>
        <v>23.20000000000006</v>
      </c>
      <c r="C240" s="16">
        <f t="shared" si="13"/>
        <v>-0.021559735792385955</v>
      </c>
      <c r="D240" s="16">
        <f t="shared" si="14"/>
        <v>-0.025661454295470197</v>
      </c>
      <c r="E240" s="16">
        <f t="shared" si="15"/>
        <v>0.047201680079023686</v>
      </c>
      <c r="F240" s="17"/>
      <c r="G240" s="17"/>
      <c r="H240" s="17"/>
      <c r="I240" s="17"/>
      <c r="J240" s="17"/>
      <c r="K240" s="17"/>
      <c r="L240" s="17"/>
      <c r="M240" s="17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2:22" ht="15">
      <c r="B241" s="16">
        <f t="shared" si="16"/>
        <v>23.30000000000006</v>
      </c>
      <c r="C241" s="16">
        <f t="shared" si="13"/>
        <v>-0.019971762370024716</v>
      </c>
      <c r="D241" s="16">
        <f t="shared" si="14"/>
        <v>-0.02765863053247267</v>
      </c>
      <c r="E241" s="16">
        <f t="shared" si="15"/>
        <v>0.04443581702577642</v>
      </c>
      <c r="F241" s="17"/>
      <c r="G241" s="17"/>
      <c r="H241" s="17"/>
      <c r="I241" s="17"/>
      <c r="J241" s="17"/>
      <c r="K241" s="17"/>
      <c r="L241" s="17"/>
      <c r="M241" s="17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2:22" ht="15">
      <c r="B242" s="16">
        <f t="shared" si="16"/>
        <v>23.400000000000063</v>
      </c>
      <c r="C242" s="16">
        <f t="shared" si="13"/>
        <v>-0.018306387471319265</v>
      </c>
      <c r="D242" s="16">
        <f t="shared" si="14"/>
        <v>-0.029489269279604595</v>
      </c>
      <c r="E242" s="16">
        <f t="shared" si="15"/>
        <v>0.04148689009781596</v>
      </c>
      <c r="F242" s="17"/>
      <c r="G242" s="17"/>
      <c r="H242" s="17"/>
      <c r="I242" s="17"/>
      <c r="J242" s="17"/>
      <c r="K242" s="17"/>
      <c r="L242" s="17"/>
      <c r="M242" s="17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2:22" ht="15">
      <c r="B243" s="16">
        <f t="shared" si="16"/>
        <v>23.500000000000064</v>
      </c>
      <c r="C243" s="16">
        <f t="shared" si="13"/>
        <v>-0.01657303259293907</v>
      </c>
      <c r="D243" s="16">
        <f t="shared" si="14"/>
        <v>-0.031146572538898503</v>
      </c>
      <c r="E243" s="16">
        <f t="shared" si="15"/>
        <v>0.03837223284392611</v>
      </c>
      <c r="F243" s="17"/>
      <c r="G243" s="17"/>
      <c r="H243" s="17"/>
      <c r="I243" s="17"/>
      <c r="J243" s="17"/>
      <c r="K243" s="17"/>
      <c r="L243" s="17"/>
      <c r="M243" s="17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2:22" ht="15">
      <c r="B244" s="16">
        <f t="shared" si="16"/>
        <v>23.600000000000065</v>
      </c>
      <c r="C244" s="16">
        <f t="shared" si="13"/>
        <v>-0.014781325891368286</v>
      </c>
      <c r="D244" s="16">
        <f t="shared" si="14"/>
        <v>-0.03262470512803533</v>
      </c>
      <c r="E244" s="16">
        <f t="shared" si="15"/>
        <v>0.035109762331122576</v>
      </c>
      <c r="F244" s="17"/>
      <c r="G244" s="17"/>
      <c r="H244" s="17"/>
      <c r="I244" s="17"/>
      <c r="J244" s="17"/>
      <c r="K244" s="17"/>
      <c r="L244" s="17"/>
      <c r="M244" s="17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2:22" ht="15">
      <c r="B245" s="16">
        <f t="shared" si="16"/>
        <v>23.700000000000067</v>
      </c>
      <c r="C245" s="16">
        <f t="shared" si="13"/>
        <v>-0.012941051119512225</v>
      </c>
      <c r="D245" s="16">
        <f t="shared" si="14"/>
        <v>-0.03391881023998655</v>
      </c>
      <c r="E245" s="16">
        <f t="shared" si="15"/>
        <v>0.03171788130712392</v>
      </c>
      <c r="F245" s="17"/>
      <c r="G245" s="17"/>
      <c r="H245" s="17"/>
      <c r="I245" s="17"/>
      <c r="J245" s="17"/>
      <c r="K245" s="17"/>
      <c r="L245" s="17"/>
      <c r="M245" s="17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2:22" ht="15">
      <c r="B246" s="16">
        <f t="shared" si="16"/>
        <v>23.800000000000068</v>
      </c>
      <c r="C246" s="16">
        <f t="shared" si="13"/>
        <v>-0.01106209650746712</v>
      </c>
      <c r="D246" s="16">
        <f t="shared" si="14"/>
        <v>-0.03502501989073326</v>
      </c>
      <c r="E246" s="16">
        <f t="shared" si="15"/>
        <v>0.02821537931805059</v>
      </c>
      <c r="F246" s="17"/>
      <c r="G246" s="17"/>
      <c r="H246" s="17"/>
      <c r="I246" s="17"/>
      <c r="J246" s="17"/>
      <c r="K246" s="17"/>
      <c r="L246" s="17"/>
      <c r="M246" s="17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2:22" ht="15">
      <c r="B247" s="16">
        <f t="shared" si="16"/>
        <v>23.90000000000007</v>
      </c>
      <c r="C247" s="16">
        <f t="shared" si="13"/>
        <v>-0.009154403843839056</v>
      </c>
      <c r="D247" s="16">
        <f t="shared" si="14"/>
        <v>-0.035940460275117166</v>
      </c>
      <c r="E247" s="16">
        <f t="shared" si="15"/>
        <v>0.024621333290538873</v>
      </c>
      <c r="F247" s="17"/>
      <c r="G247" s="17"/>
      <c r="H247" s="17"/>
      <c r="I247" s="17"/>
      <c r="J247" s="17"/>
      <c r="K247" s="17"/>
      <c r="L247" s="17"/>
      <c r="M247" s="17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2:22" ht="15">
      <c r="B248" s="16">
        <f t="shared" si="16"/>
        <v>24.00000000000007</v>
      </c>
      <c r="C248" s="16">
        <f t="shared" si="13"/>
        <v>-0.0072279180093692205</v>
      </c>
      <c r="D248" s="16">
        <f t="shared" si="14"/>
        <v>-0.03666325207605409</v>
      </c>
      <c r="E248" s="16">
        <f t="shared" si="15"/>
        <v>0.020955008082933463</v>
      </c>
      <c r="F248" s="17"/>
      <c r="G248" s="17"/>
      <c r="H248" s="17"/>
      <c r="I248" s="17"/>
      <c r="J248" s="17"/>
      <c r="K248" s="17"/>
      <c r="L248" s="17"/>
      <c r="M248" s="17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2:22" ht="15">
      <c r="B249" s="16">
        <f t="shared" si="16"/>
        <v>24.100000000000072</v>
      </c>
      <c r="C249" s="16">
        <f t="shared" si="13"/>
        <v>-0.005292537208800809</v>
      </c>
      <c r="D249" s="16">
        <f t="shared" si="14"/>
        <v>-0.037192505796934165</v>
      </c>
      <c r="E249" s="16">
        <f t="shared" si="15"/>
        <v>0.017235757503240044</v>
      </c>
      <c r="F249" s="17"/>
      <c r="G249" s="17"/>
      <c r="H249" s="17"/>
      <c r="I249" s="17"/>
      <c r="J249" s="17"/>
      <c r="K249" s="17"/>
      <c r="L249" s="17"/>
      <c r="M249" s="17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2:22" ht="15">
      <c r="B250" s="16">
        <f t="shared" si="16"/>
        <v>24.200000000000074</v>
      </c>
      <c r="C250" s="16">
        <f t="shared" si="13"/>
        <v>-0.0033580641399535956</v>
      </c>
      <c r="D250" s="16">
        <f t="shared" si="14"/>
        <v>-0.037528312210929525</v>
      </c>
      <c r="E250" s="16">
        <f t="shared" si="15"/>
        <v>0.013482926282147091</v>
      </c>
      <c r="F250" s="17"/>
      <c r="G250" s="17"/>
      <c r="H250" s="17"/>
      <c r="I250" s="17"/>
      <c r="J250" s="17"/>
      <c r="K250" s="17"/>
      <c r="L250" s="17"/>
      <c r="M250" s="17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2:22" ht="15">
      <c r="B251" s="16">
        <f t="shared" si="16"/>
        <v>24.300000000000075</v>
      </c>
      <c r="C251" s="16">
        <f t="shared" si="13"/>
        <v>-0.001434158330906708</v>
      </c>
      <c r="D251" s="16">
        <f t="shared" si="14"/>
        <v>-0.0376717280440202</v>
      </c>
      <c r="E251" s="16">
        <f t="shared" si="15"/>
        <v>0.009715753477745072</v>
      </c>
      <c r="F251" s="17"/>
      <c r="G251" s="17"/>
      <c r="H251" s="17"/>
      <c r="I251" s="17"/>
      <c r="J251" s="17"/>
      <c r="K251" s="17"/>
      <c r="L251" s="17"/>
      <c r="M251" s="17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2:22" ht="15">
      <c r="B252" s="16">
        <f t="shared" si="16"/>
        <v>24.400000000000077</v>
      </c>
      <c r="C252" s="16">
        <f t="shared" si="13"/>
        <v>0.0004697101329158883</v>
      </c>
      <c r="D252" s="16">
        <f t="shared" si="14"/>
        <v>-0.03762475703072861</v>
      </c>
      <c r="E252" s="16">
        <f t="shared" si="15"/>
        <v>0.00595327777467221</v>
      </c>
      <c r="F252" s="17"/>
      <c r="G252" s="17"/>
      <c r="H252" s="17"/>
      <c r="I252" s="17"/>
      <c r="J252" s="17"/>
      <c r="K252" s="17"/>
      <c r="L252" s="17"/>
      <c r="M252" s="17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2:22" ht="15">
      <c r="B253" s="16">
        <f t="shared" si="16"/>
        <v>24.500000000000078</v>
      </c>
      <c r="C253" s="16">
        <f t="shared" si="13"/>
        <v>0.0023443052800487816</v>
      </c>
      <c r="D253" s="16">
        <f t="shared" si="14"/>
        <v>-0.03739032650272373</v>
      </c>
      <c r="E253" s="16">
        <f t="shared" si="15"/>
        <v>0.0022142451243998365</v>
      </c>
      <c r="F253" s="17"/>
      <c r="G253" s="17"/>
      <c r="H253" s="17"/>
      <c r="I253" s="17"/>
      <c r="J253" s="17"/>
      <c r="K253" s="17"/>
      <c r="L253" s="17"/>
      <c r="M253" s="17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2:22" ht="15">
      <c r="B254" s="16">
        <f t="shared" si="16"/>
        <v>24.60000000000008</v>
      </c>
      <c r="C254" s="16">
        <f t="shared" si="13"/>
        <v>0.004180668121971091</v>
      </c>
      <c r="D254" s="16">
        <f t="shared" si="14"/>
        <v>-0.03697225969052662</v>
      </c>
      <c r="E254" s="16">
        <f t="shared" si="15"/>
        <v>-0.001482980844652826</v>
      </c>
      <c r="F254" s="17"/>
      <c r="G254" s="17"/>
      <c r="H254" s="17"/>
      <c r="I254" s="17"/>
      <c r="J254" s="17"/>
      <c r="K254" s="17"/>
      <c r="L254" s="17"/>
      <c r="M254" s="17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2:22" ht="15">
      <c r="B255" s="16">
        <f t="shared" si="16"/>
        <v>24.70000000000008</v>
      </c>
      <c r="C255" s="16">
        <f t="shared" si="13"/>
        <v>0.005970157530918698</v>
      </c>
      <c r="D255" s="16">
        <f t="shared" si="14"/>
        <v>-0.03637524393743475</v>
      </c>
      <c r="E255" s="16">
        <f t="shared" si="15"/>
        <v>-0.005120505238396301</v>
      </c>
      <c r="F255" s="17"/>
      <c r="G255" s="17"/>
      <c r="H255" s="17"/>
      <c r="I255" s="17"/>
      <c r="J255" s="17"/>
      <c r="K255" s="17"/>
      <c r="L255" s="17"/>
      <c r="M255" s="17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2:22" ht="15">
      <c r="B256" s="16">
        <f t="shared" si="16"/>
        <v>24.800000000000082</v>
      </c>
      <c r="C256" s="16">
        <f t="shared" si="13"/>
        <v>0.0077044889502931434</v>
      </c>
      <c r="D256" s="16">
        <f t="shared" si="14"/>
        <v>-0.035604795042405435</v>
      </c>
      <c r="E256" s="16">
        <f t="shared" si="15"/>
        <v>-0.008680984742636844</v>
      </c>
      <c r="F256" s="17"/>
      <c r="G256" s="17"/>
      <c r="H256" s="17"/>
      <c r="I256" s="17"/>
      <c r="J256" s="17"/>
      <c r="K256" s="17"/>
      <c r="L256" s="17"/>
      <c r="M256" s="17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2:22" ht="15">
      <c r="B257" s="16">
        <f t="shared" si="16"/>
        <v>24.900000000000084</v>
      </c>
      <c r="C257" s="16">
        <f t="shared" si="13"/>
        <v>0.009375770774766833</v>
      </c>
      <c r="D257" s="16">
        <f t="shared" si="14"/>
        <v>-0.03466721796492875</v>
      </c>
      <c r="E257" s="16">
        <f t="shared" si="15"/>
        <v>-0.012147706539129718</v>
      </c>
      <c r="F257" s="17"/>
      <c r="G257" s="17"/>
      <c r="H257" s="17"/>
      <c r="I257" s="17"/>
      <c r="J257" s="17"/>
      <c r="K257" s="17"/>
      <c r="L257" s="17"/>
      <c r="M257" s="17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2:22" ht="15">
      <c r="B258" s="16">
        <f t="shared" si="16"/>
        <v>25.000000000000085</v>
      </c>
      <c r="C258" s="16">
        <f t="shared" si="13"/>
        <v>0.010976538251139503</v>
      </c>
      <c r="D258" s="16">
        <f t="shared" si="14"/>
        <v>-0.033569564139814795</v>
      </c>
      <c r="E258" s="16">
        <f t="shared" si="15"/>
        <v>-0.015504662953111197</v>
      </c>
      <c r="F258" s="17"/>
      <c r="G258" s="17"/>
      <c r="H258" s="17"/>
      <c r="I258" s="17"/>
      <c r="J258" s="17"/>
      <c r="K258" s="17"/>
      <c r="L258" s="17"/>
      <c r="M258" s="17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2:22" ht="15">
      <c r="B259" s="16">
        <f t="shared" si="16"/>
        <v>25.100000000000087</v>
      </c>
      <c r="C259" s="16">
        <f t="shared" si="13"/>
        <v>0.012499784765503556</v>
      </c>
      <c r="D259" s="16">
        <f t="shared" si="14"/>
        <v>-0.03231958566326444</v>
      </c>
      <c r="E259" s="16">
        <f t="shared" si="15"/>
        <v>-0.01873662151943764</v>
      </c>
      <c r="F259" s="17"/>
      <c r="G259" s="17"/>
      <c r="H259" s="17"/>
      <c r="I259" s="17"/>
      <c r="J259" s="17"/>
      <c r="K259" s="17"/>
      <c r="L259" s="17"/>
      <c r="M259" s="17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2:22" ht="15">
      <c r="B260" s="16">
        <f t="shared" si="16"/>
        <v>25.200000000000088</v>
      </c>
      <c r="C260" s="16">
        <f t="shared" si="13"/>
        <v>0.013938990397245582</v>
      </c>
      <c r="D260" s="16">
        <f t="shared" si="14"/>
        <v>-0.030925686623539884</v>
      </c>
      <c r="E260" s="16">
        <f t="shared" si="15"/>
        <v>-0.02182919018179163</v>
      </c>
      <c r="F260" s="17"/>
      <c r="G260" s="17"/>
      <c r="H260" s="17"/>
      <c r="I260" s="17"/>
      <c r="J260" s="17"/>
      <c r="K260" s="17"/>
      <c r="L260" s="17"/>
      <c r="M260" s="17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2:22" ht="15">
      <c r="B261" s="16">
        <f t="shared" si="16"/>
        <v>25.30000000000009</v>
      </c>
      <c r="C261" s="16">
        <f t="shared" si="13"/>
        <v>0.015288147635766846</v>
      </c>
      <c r="D261" s="16">
        <f t="shared" si="14"/>
        <v>-0.0293968718599632</v>
      </c>
      <c r="E261" s="16">
        <f t="shared" si="15"/>
        <v>-0.024768877367787948</v>
      </c>
      <c r="F261" s="17"/>
      <c r="G261" s="17"/>
      <c r="H261" s="17"/>
      <c r="I261" s="17"/>
      <c r="J261" s="17"/>
      <c r="K261" s="17"/>
      <c r="L261" s="17"/>
      <c r="M261" s="17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2:22" ht="15">
      <c r="B262" s="16">
        <f t="shared" si="16"/>
        <v>25.40000000000009</v>
      </c>
      <c r="C262" s="16">
        <f t="shared" si="13"/>
        <v>0.016541784171464367</v>
      </c>
      <c r="D262" s="16">
        <f t="shared" si="14"/>
        <v>-0.02774269344281676</v>
      </c>
      <c r="E262" s="16">
        <f t="shared" si="15"/>
        <v>-0.027543146712069623</v>
      </c>
      <c r="F262" s="17"/>
      <c r="G262" s="17"/>
      <c r="H262" s="17"/>
      <c r="I262" s="17"/>
      <c r="J262" s="17"/>
      <c r="K262" s="17"/>
      <c r="L262" s="17"/>
      <c r="M262" s="17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2:22" ht="15">
      <c r="B263" s="16">
        <f t="shared" si="16"/>
        <v>25.500000000000092</v>
      </c>
      <c r="C263" s="16">
        <f t="shared" si="13"/>
        <v>0.01769498268839387</v>
      </c>
      <c r="D263" s="16">
        <f t="shared" si="14"/>
        <v>-0.025973195173977375</v>
      </c>
      <c r="E263" s="16">
        <f t="shared" si="15"/>
        <v>-0.03014046622946736</v>
      </c>
      <c r="F263" s="17"/>
      <c r="G263" s="17"/>
      <c r="H263" s="17"/>
      <c r="I263" s="17"/>
      <c r="J263" s="17"/>
      <c r="K263" s="17"/>
      <c r="L263" s="17"/>
      <c r="M263" s="17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2:22" ht="15">
      <c r="B264" s="16">
        <f t="shared" si="16"/>
        <v>25.600000000000094</v>
      </c>
      <c r="C264" s="16">
        <f t="shared" si="13"/>
        <v>0.0187433976020539</v>
      </c>
      <c r="D264" s="16">
        <f t="shared" si="14"/>
        <v>-0.024098855413771984</v>
      </c>
      <c r="E264" s="16">
        <f t="shared" si="15"/>
        <v>-0.03255035177084456</v>
      </c>
      <c r="F264" s="17"/>
      <c r="G264" s="17"/>
      <c r="H264" s="17"/>
      <c r="I264" s="17"/>
      <c r="J264" s="17"/>
      <c r="K264" s="17"/>
      <c r="L264" s="17"/>
      <c r="M264" s="17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2:22" ht="15">
      <c r="B265" s="16">
        <f t="shared" si="16"/>
        <v>25.700000000000095</v>
      </c>
      <c r="C265" s="16">
        <f t="shared" si="13"/>
        <v>0.019683268701804743</v>
      </c>
      <c r="D265" s="16">
        <f t="shared" si="14"/>
        <v>-0.02213052854359151</v>
      </c>
      <c r="E265" s="16">
        <f t="shared" si="15"/>
        <v>-0.03476340462520371</v>
      </c>
      <c r="F265" s="17"/>
      <c r="G265" s="17"/>
      <c r="H265" s="17"/>
      <c r="I265" s="17"/>
      <c r="J265" s="17"/>
      <c r="K265" s="17"/>
      <c r="L265" s="17"/>
      <c r="M265" s="17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2:22" ht="15">
      <c r="B266" s="16">
        <f t="shared" si="16"/>
        <v>25.800000000000097</v>
      </c>
      <c r="C266" s="16">
        <f aca="true" t="shared" si="17" ref="C266:C329">-(E265*B$2+D265*B$3*2*SQRT(B$1*B$2))/B$1</f>
        <v>0.020511431673485056</v>
      </c>
      <c r="D266" s="16">
        <f t="shared" si="14"/>
        <v>-0.020079385376243004</v>
      </c>
      <c r="E266" s="16">
        <f t="shared" si="15"/>
        <v>-0.03677134316282801</v>
      </c>
      <c r="F266" s="17"/>
      <c r="G266" s="17"/>
      <c r="H266" s="17"/>
      <c r="I266" s="17"/>
      <c r="J266" s="17"/>
      <c r="K266" s="17"/>
      <c r="L266" s="17"/>
      <c r="M266" s="17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2:22" ht="15">
      <c r="B267" s="16">
        <f t="shared" si="16"/>
        <v>25.900000000000098</v>
      </c>
      <c r="C267" s="16">
        <f t="shared" si="17"/>
        <v>0.02122532549373389</v>
      </c>
      <c r="D267" s="16">
        <f aca="true" t="shared" si="18" ref="D267:D327">D266+C267*B$4</f>
        <v>-0.017956852826869613</v>
      </c>
      <c r="E267" s="16">
        <f aca="true" t="shared" si="19" ref="E267:E327">E266+D267*B$4</f>
        <v>-0.038567028445514975</v>
      </c>
      <c r="F267" s="17"/>
      <c r="G267" s="17"/>
      <c r="H267" s="17"/>
      <c r="I267" s="17"/>
      <c r="J267" s="17"/>
      <c r="K267" s="17"/>
      <c r="L267" s="17"/>
      <c r="M267" s="17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2:22" ht="15">
      <c r="B268" s="16">
        <f t="shared" si="16"/>
        <v>26.0000000000001</v>
      </c>
      <c r="C268" s="16">
        <f t="shared" si="17"/>
        <v>0.021822996703287155</v>
      </c>
      <c r="D268" s="16">
        <f t="shared" si="18"/>
        <v>-0.0157745531565409</v>
      </c>
      <c r="E268" s="16">
        <f t="shared" si="19"/>
        <v>-0.04014448376116907</v>
      </c>
      <c r="F268" s="17"/>
      <c r="G268" s="17"/>
      <c r="H268" s="17"/>
      <c r="I268" s="17"/>
      <c r="J268" s="17"/>
      <c r="K268" s="17"/>
      <c r="L268" s="17"/>
      <c r="M268" s="17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2:22" ht="15">
      <c r="B269" s="16">
        <f t="shared" si="16"/>
        <v>26.1000000000001</v>
      </c>
      <c r="C269" s="16">
        <f t="shared" si="17"/>
        <v>0.022303100582020077</v>
      </c>
      <c r="D269" s="16">
        <f t="shared" si="18"/>
        <v>-0.01354424309833889</v>
      </c>
      <c r="E269" s="16">
        <f t="shared" si="19"/>
        <v>-0.041498908071002955</v>
      </c>
      <c r="F269" s="17"/>
      <c r="G269" s="17"/>
      <c r="H269" s="17"/>
      <c r="I269" s="17"/>
      <c r="J269" s="17"/>
      <c r="K269" s="17"/>
      <c r="L269" s="17"/>
      <c r="M269" s="17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2:22" ht="15">
      <c r="B270" s="16">
        <f t="shared" si="16"/>
        <v>26.200000000000102</v>
      </c>
      <c r="C270" s="16">
        <f t="shared" si="17"/>
        <v>0.02266489926367638</v>
      </c>
      <c r="D270" s="16">
        <f t="shared" si="18"/>
        <v>-0.011277753171971251</v>
      </c>
      <c r="E270" s="16">
        <f t="shared" si="19"/>
        <v>-0.04262668338820008</v>
      </c>
      <c r="F270" s="17"/>
      <c r="G270" s="17"/>
      <c r="H270" s="17"/>
      <c r="I270" s="17"/>
      <c r="J270" s="17"/>
      <c r="K270" s="17"/>
      <c r="L270" s="17"/>
      <c r="M270" s="17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2:22" ht="15">
      <c r="B271" s="16">
        <f t="shared" si="16"/>
        <v>26.300000000000104</v>
      </c>
      <c r="C271" s="16">
        <f t="shared" si="17"/>
        <v>0.022908256842989836</v>
      </c>
      <c r="D271" s="16">
        <f t="shared" si="18"/>
        <v>-0.008986927487672268</v>
      </c>
      <c r="E271" s="16">
        <f t="shared" si="19"/>
        <v>-0.04352537613696731</v>
      </c>
      <c r="F271" s="17"/>
      <c r="G271" s="17"/>
      <c r="H271" s="17"/>
      <c r="I271" s="17"/>
      <c r="J271" s="17"/>
      <c r="K271" s="17"/>
      <c r="L271" s="17"/>
      <c r="M271" s="17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2:22" ht="15">
      <c r="B272" s="16">
        <f t="shared" si="16"/>
        <v>26.400000000000105</v>
      </c>
      <c r="C272" s="16">
        <f t="shared" si="17"/>
        <v>0.023033631542196623</v>
      </c>
      <c r="D272" s="16">
        <f t="shared" si="18"/>
        <v>-0.006683564333452605</v>
      </c>
      <c r="E272" s="16">
        <f t="shared" si="19"/>
        <v>-0.04419373257031257</v>
      </c>
      <c r="F272" s="17"/>
      <c r="G272" s="17"/>
      <c r="H272" s="17"/>
      <c r="I272" s="17"/>
      <c r="J272" s="17"/>
      <c r="K272" s="17"/>
      <c r="L272" s="17"/>
      <c r="M272" s="17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2:22" ht="15">
      <c r="B273" s="16">
        <f t="shared" si="16"/>
        <v>26.500000000000107</v>
      </c>
      <c r="C273" s="16">
        <f t="shared" si="17"/>
        <v>0.02304206501769246</v>
      </c>
      <c r="D273" s="16">
        <f t="shared" si="18"/>
        <v>-0.00437935783168336</v>
      </c>
      <c r="E273" s="16">
        <f t="shared" si="19"/>
        <v>-0.044631668353480904</v>
      </c>
      <c r="F273" s="17"/>
      <c r="G273" s="17"/>
      <c r="H273" s="17"/>
      <c r="I273" s="17"/>
      <c r="J273" s="17"/>
      <c r="K273" s="17"/>
      <c r="L273" s="17"/>
      <c r="M273" s="17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2:22" ht="15">
      <c r="B274" s="16">
        <f t="shared" si="16"/>
        <v>26.600000000000108</v>
      </c>
      <c r="C274" s="16">
        <f t="shared" si="17"/>
        <v>0.022935168900745595</v>
      </c>
      <c r="D274" s="16">
        <f t="shared" si="18"/>
        <v>-0.0020858409416088003</v>
      </c>
      <c r="E274" s="16">
        <f t="shared" si="19"/>
        <v>-0.04484025244764178</v>
      </c>
      <c r="F274" s="17"/>
      <c r="G274" s="17"/>
      <c r="H274" s="17"/>
      <c r="I274" s="17"/>
      <c r="J274" s="17"/>
      <c r="K274" s="17"/>
      <c r="L274" s="17"/>
      <c r="M274" s="17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2:22" ht="15">
      <c r="B275" s="16">
        <f aca="true" t="shared" si="20" ref="B275:B327">B274+B$4</f>
        <v>26.70000000000011</v>
      </c>
      <c r="C275" s="16">
        <f t="shared" si="17"/>
        <v>0.022715108678678514</v>
      </c>
      <c r="D275" s="16">
        <f t="shared" si="18"/>
        <v>0.00018566992625905108</v>
      </c>
      <c r="E275" s="16">
        <f t="shared" si="19"/>
        <v>-0.04482168545501588</v>
      </c>
      <c r="F275" s="17"/>
      <c r="G275" s="17"/>
      <c r="H275" s="17"/>
      <c r="I275" s="17"/>
      <c r="J275" s="17"/>
      <c r="K275" s="17"/>
      <c r="L275" s="17"/>
      <c r="M275" s="17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2:22" ht="15">
      <c r="B276" s="16">
        <f t="shared" si="20"/>
        <v>26.80000000000011</v>
      </c>
      <c r="C276" s="16">
        <f t="shared" si="17"/>
        <v>0.022384585034723903</v>
      </c>
      <c r="D276" s="16">
        <f t="shared" si="18"/>
        <v>0.0024241284297314416</v>
      </c>
      <c r="E276" s="16">
        <f t="shared" si="19"/>
        <v>-0.04457927261204273</v>
      </c>
      <c r="F276" s="17"/>
      <c r="G276" s="17"/>
      <c r="H276" s="17"/>
      <c r="I276" s="17"/>
      <c r="J276" s="17"/>
      <c r="K276" s="17"/>
      <c r="L276" s="17"/>
      <c r="M276" s="17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2:22" ht="15">
      <c r="B277" s="16">
        <f t="shared" si="20"/>
        <v>26.900000000000112</v>
      </c>
      <c r="C277" s="16">
        <f t="shared" si="17"/>
        <v>0.021946812775795327</v>
      </c>
      <c r="D277" s="16">
        <f t="shared" si="18"/>
        <v>0.004618809707310974</v>
      </c>
      <c r="E277" s="16">
        <f t="shared" si="19"/>
        <v>-0.044117391641311635</v>
      </c>
      <c r="F277" s="17"/>
      <c r="G277" s="17"/>
      <c r="H277" s="17"/>
      <c r="I277" s="17"/>
      <c r="J277" s="17"/>
      <c r="K277" s="17"/>
      <c r="L277" s="17"/>
      <c r="M277" s="17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2:22" ht="15">
      <c r="B278" s="16">
        <f t="shared" si="20"/>
        <v>27.000000000000114</v>
      </c>
      <c r="C278" s="16">
        <f t="shared" si="17"/>
        <v>0.02140549748764585</v>
      </c>
      <c r="D278" s="16">
        <f t="shared" si="18"/>
        <v>0.006759359456075559</v>
      </c>
      <c r="E278" s="16">
        <f t="shared" si="19"/>
        <v>-0.04344145569570408</v>
      </c>
      <c r="F278" s="17"/>
      <c r="G278" s="17"/>
      <c r="H278" s="17"/>
      <c r="I278" s="17"/>
      <c r="J278" s="17"/>
      <c r="K278" s="17"/>
      <c r="L278" s="17"/>
      <c r="M278" s="17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2:22" ht="15">
      <c r="B279" s="16">
        <f t="shared" si="20"/>
        <v>27.100000000000115</v>
      </c>
      <c r="C279" s="16">
        <f t="shared" si="17"/>
        <v>0.020764810066278352</v>
      </c>
      <c r="D279" s="16">
        <f t="shared" si="18"/>
        <v>0.008835840462703394</v>
      </c>
      <c r="E279" s="16">
        <f t="shared" si="19"/>
        <v>-0.04255787164943374</v>
      </c>
      <c r="F279" s="17"/>
      <c r="G279" s="17"/>
      <c r="H279" s="17"/>
      <c r="I279" s="17"/>
      <c r="J279" s="17"/>
      <c r="K279" s="17"/>
      <c r="L279" s="17"/>
      <c r="M279" s="17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2:22" ht="15">
      <c r="B280" s="16">
        <f t="shared" si="20"/>
        <v>27.200000000000117</v>
      </c>
      <c r="C280" s="16">
        <f t="shared" si="17"/>
        <v>0.02002935928298486</v>
      </c>
      <c r="D280" s="16">
        <f t="shared" si="18"/>
        <v>0.01083877639100188</v>
      </c>
      <c r="E280" s="16">
        <f t="shared" si="19"/>
        <v>-0.041473994010333554</v>
      </c>
      <c r="F280" s="17"/>
      <c r="G280" s="17"/>
      <c r="H280" s="17"/>
      <c r="I280" s="17"/>
      <c r="J280" s="17"/>
      <c r="K280" s="17"/>
      <c r="L280" s="17"/>
      <c r="M280" s="17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2:22" ht="15">
      <c r="B281" s="16">
        <f t="shared" si="20"/>
        <v>27.300000000000118</v>
      </c>
      <c r="C281" s="16">
        <f t="shared" si="17"/>
        <v>0.01920416254799836</v>
      </c>
      <c r="D281" s="16">
        <f t="shared" si="18"/>
        <v>0.012759192645801717</v>
      </c>
      <c r="E281" s="16">
        <f t="shared" si="19"/>
        <v>-0.04019807474575338</v>
      </c>
      <c r="F281" s="17"/>
      <c r="G281" s="17"/>
      <c r="H281" s="17"/>
      <c r="I281" s="17"/>
      <c r="J281" s="17"/>
      <c r="K281" s="17"/>
      <c r="L281" s="17"/>
      <c r="M281" s="17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2:22" ht="15">
      <c r="B282" s="16">
        <f t="shared" si="20"/>
        <v>27.40000000000012</v>
      </c>
      <c r="C282" s="16">
        <f t="shared" si="17"/>
        <v>0.018294615044414306</v>
      </c>
      <c r="D282" s="16">
        <f t="shared" si="18"/>
        <v>0.014588654150243147</v>
      </c>
      <c r="E282" s="16">
        <f t="shared" si="19"/>
        <v>-0.038739209330729066</v>
      </c>
      <c r="F282" s="17"/>
      <c r="G282" s="17"/>
      <c r="H282" s="17"/>
      <c r="I282" s="17"/>
      <c r="J282" s="17"/>
      <c r="K282" s="17"/>
      <c r="L282" s="17"/>
      <c r="M282" s="17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2:22" ht="15">
      <c r="B283" s="16">
        <f t="shared" si="20"/>
        <v>27.50000000000012</v>
      </c>
      <c r="C283" s="16">
        <f t="shared" si="17"/>
        <v>0.01730645740976009</v>
      </c>
      <c r="D283" s="16">
        <f t="shared" si="18"/>
        <v>0.016319299891219156</v>
      </c>
      <c r="E283" s="16">
        <f t="shared" si="19"/>
        <v>-0.03710727934160715</v>
      </c>
      <c r="F283" s="17"/>
      <c r="G283" s="17"/>
      <c r="H283" s="17"/>
      <c r="I283" s="17"/>
      <c r="J283" s="17"/>
      <c r="K283" s="17"/>
      <c r="L283" s="17"/>
      <c r="M283" s="17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2:22" ht="15">
      <c r="B284" s="16">
        <f t="shared" si="20"/>
        <v>27.600000000000122</v>
      </c>
      <c r="C284" s="16">
        <f t="shared" si="17"/>
        <v>0.016245742147343985</v>
      </c>
      <c r="D284" s="16">
        <f t="shared" si="18"/>
        <v>0.017943874105953554</v>
      </c>
      <c r="E284" s="16">
        <f t="shared" si="19"/>
        <v>-0.035312891931011794</v>
      </c>
      <c r="F284" s="17"/>
      <c r="G284" s="17"/>
      <c r="H284" s="17"/>
      <c r="I284" s="17"/>
      <c r="J284" s="17"/>
      <c r="K284" s="17"/>
      <c r="L284" s="17"/>
      <c r="M284" s="17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2:22" ht="15">
      <c r="B285" s="16">
        <f t="shared" si="20"/>
        <v>27.700000000000124</v>
      </c>
      <c r="C285" s="16">
        <f t="shared" si="17"/>
        <v>0.015118798953290406</v>
      </c>
      <c r="D285" s="16">
        <f t="shared" si="18"/>
        <v>0.019455754001282594</v>
      </c>
      <c r="E285" s="16">
        <f t="shared" si="19"/>
        <v>-0.03336731653088353</v>
      </c>
      <c r="F285" s="17"/>
      <c r="G285" s="17"/>
      <c r="H285" s="17"/>
      <c r="I285" s="17"/>
      <c r="J285" s="17"/>
      <c r="K285" s="17"/>
      <c r="L285" s="17"/>
      <c r="M285" s="17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2:22" ht="15">
      <c r="B286" s="16">
        <f t="shared" si="20"/>
        <v>27.800000000000125</v>
      </c>
      <c r="C286" s="16">
        <f t="shared" si="17"/>
        <v>0.01393219914796092</v>
      </c>
      <c r="D286" s="16">
        <f t="shared" si="18"/>
        <v>0.020848973916078685</v>
      </c>
      <c r="E286" s="16">
        <f t="shared" si="19"/>
        <v>-0.031282419139275666</v>
      </c>
      <c r="F286" s="17"/>
      <c r="G286" s="17"/>
      <c r="H286" s="17"/>
      <c r="I286" s="17"/>
      <c r="J286" s="17"/>
      <c r="K286" s="17"/>
      <c r="L286" s="17"/>
      <c r="M286" s="17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2:22" ht="15">
      <c r="B287" s="16">
        <f t="shared" si="20"/>
        <v>27.900000000000126</v>
      </c>
      <c r="C287" s="16">
        <f t="shared" si="17"/>
        <v>0.012692719402269695</v>
      </c>
      <c r="D287" s="16">
        <f t="shared" si="18"/>
        <v>0.022118245856305653</v>
      </c>
      <c r="E287" s="16">
        <f t="shared" si="19"/>
        <v>-0.0290705945536451</v>
      </c>
      <c r="F287" s="17"/>
      <c r="G287" s="17"/>
      <c r="H287" s="17"/>
      <c r="I287" s="17"/>
      <c r="J287" s="17"/>
      <c r="K287" s="17"/>
      <c r="L287" s="17"/>
      <c r="M287" s="17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2:22" ht="15">
      <c r="B288" s="16">
        <f t="shared" si="20"/>
        <v>28.000000000000128</v>
      </c>
      <c r="C288" s="16">
        <f t="shared" si="17"/>
        <v>0.011407304950233553</v>
      </c>
      <c r="D288" s="16">
        <f t="shared" si="18"/>
        <v>0.023258976351329008</v>
      </c>
      <c r="E288" s="16">
        <f t="shared" si="19"/>
        <v>-0.0267446969185122</v>
      </c>
      <c r="F288" s="17"/>
      <c r="G288" s="17"/>
      <c r="H288" s="17"/>
      <c r="I288" s="17"/>
      <c r="J288" s="17"/>
      <c r="K288" s="17"/>
      <c r="L288" s="17"/>
      <c r="M288" s="17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2:22" ht="15">
      <c r="B289" s="16">
        <f t="shared" si="20"/>
        <v>28.10000000000013</v>
      </c>
      <c r="C289" s="16">
        <f t="shared" si="17"/>
        <v>0.010083032478959641</v>
      </c>
      <c r="D289" s="16">
        <f t="shared" si="18"/>
        <v>0.02426727959922497</v>
      </c>
      <c r="E289" s="16">
        <f t="shared" si="19"/>
        <v>-0.024317968958589703</v>
      </c>
      <c r="F289" s="17"/>
      <c r="G289" s="17"/>
      <c r="H289" s="17"/>
      <c r="I289" s="17"/>
      <c r="J289" s="17"/>
      <c r="K289" s="17"/>
      <c r="L289" s="17"/>
      <c r="M289" s="17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2:22" ht="15">
      <c r="B290" s="16">
        <f t="shared" si="20"/>
        <v>28.20000000000013</v>
      </c>
      <c r="C290" s="16">
        <f t="shared" si="17"/>
        <v>0.008727072886182463</v>
      </c>
      <c r="D290" s="16">
        <f t="shared" si="18"/>
        <v>0.02513998688784322</v>
      </c>
      <c r="E290" s="16">
        <f t="shared" si="19"/>
        <v>-0.021803970269805382</v>
      </c>
      <c r="F290" s="17"/>
      <c r="G290" s="17"/>
      <c r="H290" s="17"/>
      <c r="I290" s="17"/>
      <c r="J290" s="17"/>
      <c r="K290" s="17"/>
      <c r="L290" s="17"/>
      <c r="M290" s="17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2:22" ht="15">
      <c r="B291" s="16">
        <f t="shared" si="20"/>
        <v>28.300000000000132</v>
      </c>
      <c r="C291" s="16">
        <f t="shared" si="17"/>
        <v>0.007346654093435725</v>
      </c>
      <c r="D291" s="16">
        <f t="shared" si="18"/>
        <v>0.02587465229718679</v>
      </c>
      <c r="E291" s="16">
        <f t="shared" si="19"/>
        <v>-0.019216505040086703</v>
      </c>
      <c r="F291" s="17"/>
      <c r="G291" s="17"/>
      <c r="H291" s="17"/>
      <c r="I291" s="17"/>
      <c r="J291" s="17"/>
      <c r="K291" s="17"/>
      <c r="L291" s="17"/>
      <c r="M291" s="17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2:22" ht="15">
      <c r="B292" s="16">
        <f t="shared" si="20"/>
        <v>28.400000000000134</v>
      </c>
      <c r="C292" s="16">
        <f t="shared" si="17"/>
        <v>0.005949024100006379</v>
      </c>
      <c r="D292" s="16">
        <f t="shared" si="18"/>
        <v>0.02646955470718743</v>
      </c>
      <c r="E292" s="16">
        <f t="shared" si="19"/>
        <v>-0.01656954956936796</v>
      </c>
      <c r="F292" s="17"/>
      <c r="G292" s="17"/>
      <c r="H292" s="17"/>
      <c r="I292" s="17"/>
      <c r="J292" s="17"/>
      <c r="K292" s="17"/>
      <c r="L292" s="17"/>
      <c r="M292" s="17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2:22" ht="15">
      <c r="B293" s="16">
        <f t="shared" si="20"/>
        <v>28.500000000000135</v>
      </c>
      <c r="C293" s="16">
        <f t="shared" si="17"/>
        <v>0.004541414458995873</v>
      </c>
      <c r="D293" s="16">
        <f t="shared" si="18"/>
        <v>0.026923696153087016</v>
      </c>
      <c r="E293" s="16">
        <f t="shared" si="19"/>
        <v>-0.013877179954059257</v>
      </c>
      <c r="F293" s="17"/>
      <c r="G293" s="17"/>
      <c r="H293" s="17"/>
      <c r="I293" s="17"/>
      <c r="J293" s="17"/>
      <c r="K293" s="17"/>
      <c r="L293" s="17"/>
      <c r="M293" s="17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2:22" ht="15">
      <c r="B294" s="16">
        <f t="shared" si="20"/>
        <v>28.600000000000136</v>
      </c>
      <c r="C294" s="16">
        <f t="shared" si="17"/>
        <v>0.00313100435213883</v>
      </c>
      <c r="D294" s="16">
        <f t="shared" si="18"/>
        <v>0.027236796588300898</v>
      </c>
      <c r="E294" s="16">
        <f t="shared" si="19"/>
        <v>-0.011153500295229168</v>
      </c>
      <c r="F294" s="17"/>
      <c r="G294" s="17"/>
      <c r="H294" s="17"/>
      <c r="I294" s="17"/>
      <c r="J294" s="17"/>
      <c r="K294" s="17"/>
      <c r="L294" s="17"/>
      <c r="M294" s="17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2:22" ht="15">
      <c r="B295" s="16">
        <f t="shared" si="20"/>
        <v>28.700000000000138</v>
      </c>
      <c r="C295" s="16">
        <f t="shared" si="17"/>
        <v>0.001724885434537346</v>
      </c>
      <c r="D295" s="16">
        <f t="shared" si="18"/>
        <v>0.027409285131754633</v>
      </c>
      <c r="E295" s="16">
        <f t="shared" si="19"/>
        <v>-0.008412571782053704</v>
      </c>
      <c r="F295" s="17"/>
      <c r="G295" s="17"/>
      <c r="H295" s="17"/>
      <c r="I295" s="17"/>
      <c r="J295" s="17"/>
      <c r="K295" s="17"/>
      <c r="L295" s="17"/>
      <c r="M295" s="17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2:22" ht="15">
      <c r="B296" s="16">
        <f t="shared" si="20"/>
        <v>28.80000000000014</v>
      </c>
      <c r="C296" s="16">
        <f t="shared" si="17"/>
        <v>0.0003300276141989882</v>
      </c>
      <c r="D296" s="16">
        <f t="shared" si="18"/>
        <v>0.027442287893174534</v>
      </c>
      <c r="E296" s="16">
        <f t="shared" si="19"/>
        <v>-0.005668342992736251</v>
      </c>
      <c r="F296" s="17"/>
      <c r="G296" s="17"/>
      <c r="H296" s="17"/>
      <c r="I296" s="17"/>
      <c r="J296" s="17"/>
      <c r="K296" s="17"/>
      <c r="L296" s="17"/>
      <c r="M296" s="17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2:22" ht="15">
      <c r="B297" s="16">
        <f t="shared" si="20"/>
        <v>28.90000000000014</v>
      </c>
      <c r="C297" s="16">
        <f t="shared" si="17"/>
        <v>-0.0010467540757393163</v>
      </c>
      <c r="D297" s="16">
        <f t="shared" si="18"/>
        <v>0.027337612485600602</v>
      </c>
      <c r="E297" s="16">
        <f t="shared" si="19"/>
        <v>-0.00293458174417619</v>
      </c>
      <c r="F297" s="17"/>
      <c r="G297" s="17"/>
      <c r="H297" s="17"/>
      <c r="I297" s="17"/>
      <c r="J297" s="17"/>
      <c r="K297" s="17"/>
      <c r="L297" s="17"/>
      <c r="M297" s="17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2:22" ht="15">
      <c r="B298" s="16">
        <f t="shared" si="20"/>
        <v>29.000000000000142</v>
      </c>
      <c r="C298" s="16">
        <f t="shared" si="17"/>
        <v>-0.0023988313619155485</v>
      </c>
      <c r="D298" s="16">
        <f t="shared" si="18"/>
        <v>0.027097729349409048</v>
      </c>
      <c r="E298" s="16">
        <f t="shared" si="19"/>
        <v>-0.00022480880923528507</v>
      </c>
      <c r="F298" s="17"/>
      <c r="G298" s="17"/>
      <c r="H298" s="17"/>
      <c r="I298" s="17"/>
      <c r="J298" s="17"/>
      <c r="K298" s="17"/>
      <c r="L298" s="17"/>
      <c r="M298" s="17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2:22" ht="15">
      <c r="B299" s="16">
        <f t="shared" si="20"/>
        <v>29.100000000000144</v>
      </c>
      <c r="C299" s="16">
        <f t="shared" si="17"/>
        <v>-0.0037197932309273327</v>
      </c>
      <c r="D299" s="16">
        <f t="shared" si="18"/>
        <v>0.026725750026316313</v>
      </c>
      <c r="E299" s="16">
        <f t="shared" si="19"/>
        <v>0.0024477661933963463</v>
      </c>
      <c r="F299" s="17"/>
      <c r="G299" s="17"/>
      <c r="H299" s="17"/>
      <c r="I299" s="17"/>
      <c r="J299" s="17"/>
      <c r="K299" s="17"/>
      <c r="L299" s="17"/>
      <c r="M299" s="17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2:22" ht="15">
      <c r="B300" s="16">
        <f t="shared" si="20"/>
        <v>29.200000000000145</v>
      </c>
      <c r="C300" s="16">
        <f t="shared" si="17"/>
        <v>-0.005003474911879137</v>
      </c>
      <c r="D300" s="16">
        <f t="shared" si="18"/>
        <v>0.0262254025351284</v>
      </c>
      <c r="E300" s="16">
        <f t="shared" si="19"/>
        <v>0.005070306446909187</v>
      </c>
      <c r="F300" s="17"/>
      <c r="G300" s="17"/>
      <c r="H300" s="17"/>
      <c r="I300" s="17"/>
      <c r="J300" s="17"/>
      <c r="K300" s="17"/>
      <c r="L300" s="17"/>
      <c r="M300" s="17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2:22" ht="15">
      <c r="B301" s="16">
        <f t="shared" si="20"/>
        <v>29.300000000000146</v>
      </c>
      <c r="C301" s="16">
        <f t="shared" si="17"/>
        <v>-0.006243985217841827</v>
      </c>
      <c r="D301" s="16">
        <f t="shared" si="18"/>
        <v>0.025601004013344215</v>
      </c>
      <c r="E301" s="16">
        <f t="shared" si="19"/>
        <v>0.007630406848243608</v>
      </c>
      <c r="F301" s="17"/>
      <c r="G301" s="17"/>
      <c r="H301" s="17"/>
      <c r="I301" s="17"/>
      <c r="J301" s="17"/>
      <c r="K301" s="17"/>
      <c r="L301" s="17"/>
      <c r="M301" s="17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2:22" ht="15">
      <c r="B302" s="16">
        <f t="shared" si="20"/>
        <v>29.400000000000148</v>
      </c>
      <c r="C302" s="16">
        <f t="shared" si="17"/>
        <v>-0.0074357321327257475</v>
      </c>
      <c r="D302" s="16">
        <f t="shared" si="18"/>
        <v>0.02485743080007164</v>
      </c>
      <c r="E302" s="16">
        <f t="shared" si="19"/>
        <v>0.010116149928250773</v>
      </c>
      <c r="F302" s="17"/>
      <c r="G302" s="17"/>
      <c r="H302" s="17"/>
      <c r="I302" s="17"/>
      <c r="J302" s="17"/>
      <c r="K302" s="17"/>
      <c r="L302" s="17"/>
      <c r="M302" s="17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2:22" ht="15">
      <c r="B303" s="16">
        <f t="shared" si="20"/>
        <v>29.50000000000015</v>
      </c>
      <c r="C303" s="16">
        <f t="shared" si="17"/>
        <v>-0.008573446540446589</v>
      </c>
      <c r="D303" s="16">
        <f t="shared" si="18"/>
        <v>0.024000086146026983</v>
      </c>
      <c r="E303" s="16">
        <f t="shared" si="19"/>
        <v>0.012516158542853472</v>
      </c>
      <c r="F303" s="17"/>
      <c r="G303" s="17"/>
      <c r="H303" s="17"/>
      <c r="I303" s="17"/>
      <c r="J303" s="17"/>
      <c r="K303" s="17"/>
      <c r="L303" s="17"/>
      <c r="M303" s="17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2:22" ht="15">
      <c r="B304" s="16">
        <f t="shared" si="20"/>
        <v>29.60000000000015</v>
      </c>
      <c r="C304" s="16">
        <f t="shared" si="17"/>
        <v>-0.009652204004010135</v>
      </c>
      <c r="D304" s="16">
        <f t="shared" si="18"/>
        <v>0.02303486574562597</v>
      </c>
      <c r="E304" s="16">
        <f t="shared" si="19"/>
        <v>0.01481964511741607</v>
      </c>
      <c r="F304" s="17"/>
      <c r="G304" s="17"/>
      <c r="H304" s="17"/>
      <c r="I304" s="17"/>
      <c r="J304" s="17"/>
      <c r="K304" s="17"/>
      <c r="L304" s="17"/>
      <c r="M304" s="17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2:22" ht="15">
      <c r="B305" s="16">
        <f t="shared" si="20"/>
        <v>29.700000000000152</v>
      </c>
      <c r="C305" s="16">
        <f t="shared" si="17"/>
        <v>-0.010667444513198803</v>
      </c>
      <c r="D305" s="16">
        <f t="shared" si="18"/>
        <v>0.02196812129430609</v>
      </c>
      <c r="E305" s="16">
        <f t="shared" si="19"/>
        <v>0.017016457246846677</v>
      </c>
      <c r="F305" s="17"/>
      <c r="G305" s="17"/>
      <c r="H305" s="17"/>
      <c r="I305" s="17"/>
      <c r="J305" s="17"/>
      <c r="K305" s="17"/>
      <c r="L305" s="17"/>
      <c r="M305" s="17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2:22" ht="15">
      <c r="B306" s="16">
        <f t="shared" si="20"/>
        <v>29.800000000000153</v>
      </c>
      <c r="C306" s="16">
        <f t="shared" si="17"/>
        <v>-0.011614990130849826</v>
      </c>
      <c r="D306" s="16">
        <f t="shared" si="18"/>
        <v>0.020806622281221106</v>
      </c>
      <c r="E306" s="16">
        <f t="shared" si="19"/>
        <v>0.01909711947496879</v>
      </c>
      <c r="F306" s="17"/>
      <c r="G306" s="17"/>
      <c r="H306" s="17"/>
      <c r="I306" s="17"/>
      <c r="J306" s="17"/>
      <c r="K306" s="17"/>
      <c r="L306" s="17"/>
      <c r="M306" s="17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2:22" ht="15">
      <c r="B307" s="16">
        <f t="shared" si="20"/>
        <v>29.900000000000155</v>
      </c>
      <c r="C307" s="16">
        <f t="shared" si="17"/>
        <v>-0.012491060479212106</v>
      </c>
      <c r="D307" s="16">
        <f t="shared" si="18"/>
        <v>0.019557516233299894</v>
      </c>
      <c r="E307" s="16">
        <f t="shared" si="19"/>
        <v>0.02105287109829878</v>
      </c>
      <c r="F307" s="17"/>
      <c r="G307" s="17"/>
      <c r="H307" s="17"/>
      <c r="I307" s="17"/>
      <c r="J307" s="17"/>
      <c r="K307" s="17"/>
      <c r="L307" s="17"/>
      <c r="M307" s="17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2:22" ht="15">
      <c r="B308" s="16">
        <f t="shared" si="20"/>
        <v>30.000000000000156</v>
      </c>
      <c r="C308" s="16">
        <f t="shared" si="17"/>
        <v>-0.013292286019495858</v>
      </c>
      <c r="D308" s="16">
        <f t="shared" si="18"/>
        <v>0.018228287631350308</v>
      </c>
      <c r="E308" s="16">
        <f t="shared" si="19"/>
        <v>0.02287569986143381</v>
      </c>
      <c r="F308" s="17"/>
      <c r="G308" s="17"/>
      <c r="H308" s="17"/>
      <c r="I308" s="17"/>
      <c r="J308" s="17"/>
      <c r="K308" s="17"/>
      <c r="L308" s="17"/>
      <c r="M308" s="17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2:22" ht="15">
      <c r="B309" s="16">
        <f t="shared" si="20"/>
        <v>30.100000000000158</v>
      </c>
      <c r="C309" s="16">
        <f t="shared" si="17"/>
        <v>-0.01401571908942624</v>
      </c>
      <c r="D309" s="16">
        <f t="shared" si="18"/>
        <v>0.016826715722407685</v>
      </c>
      <c r="E309" s="16">
        <f t="shared" si="19"/>
        <v>0.024558371433674578</v>
      </c>
      <c r="F309" s="17"/>
      <c r="G309" s="17"/>
      <c r="H309" s="17"/>
      <c r="I309" s="17"/>
      <c r="J309" s="17"/>
      <c r="K309" s="17"/>
      <c r="L309" s="17"/>
      <c r="M309" s="17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2:22" ht="15">
      <c r="B310" s="16">
        <f t="shared" si="20"/>
        <v>30.20000000000016</v>
      </c>
      <c r="C310" s="16">
        <f t="shared" si="17"/>
        <v>-0.014658842675319844</v>
      </c>
      <c r="D310" s="16">
        <f t="shared" si="18"/>
        <v>0.0153608314548757</v>
      </c>
      <c r="E310" s="16">
        <f t="shared" si="19"/>
        <v>0.02609445457916215</v>
      </c>
      <c r="F310" s="17"/>
      <c r="G310" s="17"/>
      <c r="H310" s="17"/>
      <c r="I310" s="17"/>
      <c r="J310" s="17"/>
      <c r="K310" s="17"/>
      <c r="L310" s="17"/>
      <c r="M310" s="17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2:22" ht="15">
      <c r="B311" s="16">
        <f t="shared" si="20"/>
        <v>30.30000000000016</v>
      </c>
      <c r="C311" s="16">
        <f t="shared" si="17"/>
        <v>-0.01521957690686232</v>
      </c>
      <c r="D311" s="16">
        <f t="shared" si="18"/>
        <v>0.013838873764189467</v>
      </c>
      <c r="E311" s="16">
        <f t="shared" si="19"/>
        <v>0.027478341955581097</v>
      </c>
      <c r="F311" s="17"/>
      <c r="G311" s="17"/>
      <c r="H311" s="17"/>
      <c r="I311" s="17"/>
      <c r="J311" s="17"/>
      <c r="K311" s="17"/>
      <c r="L311" s="17"/>
      <c r="M311" s="17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2:22" ht="15">
      <c r="B312" s="16">
        <f t="shared" si="20"/>
        <v>30.400000000000162</v>
      </c>
      <c r="C312" s="16">
        <f t="shared" si="17"/>
        <v>-0.015696283274319142</v>
      </c>
      <c r="D312" s="16">
        <f t="shared" si="18"/>
        <v>0.012269245436757552</v>
      </c>
      <c r="E312" s="16">
        <f t="shared" si="19"/>
        <v>0.02870526649925685</v>
      </c>
      <c r="F312" s="17"/>
      <c r="G312" s="17"/>
      <c r="H312" s="17"/>
      <c r="I312" s="17"/>
      <c r="J312" s="17"/>
      <c r="K312" s="17"/>
      <c r="L312" s="17"/>
      <c r="M312" s="17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2:22" ht="15">
      <c r="B313" s="16">
        <f t="shared" si="20"/>
        <v>30.500000000000163</v>
      </c>
      <c r="C313" s="16">
        <f t="shared" si="17"/>
        <v>-0.0160877665793031</v>
      </c>
      <c r="D313" s="16">
        <f t="shared" si="18"/>
        <v>0.010660468778827242</v>
      </c>
      <c r="E313" s="16">
        <f t="shared" si="19"/>
        <v>0.029771313377139577</v>
      </c>
      <c r="F313" s="17"/>
      <c r="G313" s="17"/>
      <c r="H313" s="17"/>
      <c r="I313" s="17"/>
      <c r="J313" s="17"/>
      <c r="K313" s="17"/>
      <c r="L313" s="17"/>
      <c r="M313" s="17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2:22" ht="15">
      <c r="B314" s="16">
        <f t="shared" si="20"/>
        <v>30.600000000000165</v>
      </c>
      <c r="C314" s="16">
        <f t="shared" si="17"/>
        <v>-0.016393274641397032</v>
      </c>
      <c r="D314" s="16">
        <f t="shared" si="18"/>
        <v>0.009021141314687538</v>
      </c>
      <c r="E314" s="16">
        <f t="shared" si="19"/>
        <v>0.030673427508608332</v>
      </c>
      <c r="F314" s="17"/>
      <c r="G314" s="17"/>
      <c r="H314" s="17"/>
      <c r="I314" s="17"/>
      <c r="J314" s="17"/>
      <c r="K314" s="17"/>
      <c r="L314" s="17"/>
      <c r="M314" s="17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2:22" ht="15">
      <c r="B315" s="16">
        <f t="shared" si="20"/>
        <v>30.700000000000166</v>
      </c>
      <c r="C315" s="16">
        <f t="shared" si="17"/>
        <v>-0.016612495793835703</v>
      </c>
      <c r="D315" s="16">
        <f t="shared" si="18"/>
        <v>0.007359891735303967</v>
      </c>
      <c r="E315" s="16">
        <f t="shared" si="19"/>
        <v>0.03140941668213873</v>
      </c>
      <c r="F315" s="17"/>
      <c r="G315" s="17"/>
      <c r="H315" s="17"/>
      <c r="I315" s="17"/>
      <c r="J315" s="17"/>
      <c r="K315" s="17"/>
      <c r="L315" s="17"/>
      <c r="M315" s="17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2:22" ht="15">
      <c r="B316" s="16">
        <f t="shared" si="20"/>
        <v>30.800000000000168</v>
      </c>
      <c r="C316" s="16">
        <f t="shared" si="17"/>
        <v>-0.01674555421203582</v>
      </c>
      <c r="D316" s="16">
        <f t="shared" si="18"/>
        <v>0.0056853363141003855</v>
      </c>
      <c r="E316" s="16">
        <f t="shared" si="19"/>
        <v>0.03197795031354877</v>
      </c>
      <c r="F316" s="17"/>
      <c r="G316" s="17"/>
      <c r="H316" s="17"/>
      <c r="I316" s="17"/>
      <c r="J316" s="17"/>
      <c r="K316" s="17"/>
      <c r="L316" s="17"/>
      <c r="M316" s="17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2:22" ht="15">
      <c r="B317" s="16">
        <f t="shared" si="20"/>
        <v>30.90000000000017</v>
      </c>
      <c r="C317" s="16">
        <f t="shared" si="17"/>
        <v>-0.01679300312897969</v>
      </c>
      <c r="D317" s="16">
        <f t="shared" si="18"/>
        <v>0.004006036001202417</v>
      </c>
      <c r="E317" s="16">
        <f t="shared" si="19"/>
        <v>0.03237855391366901</v>
      </c>
      <c r="F317" s="17"/>
      <c r="G317" s="17"/>
      <c r="H317" s="17"/>
      <c r="I317" s="17"/>
      <c r="J317" s="17"/>
      <c r="K317" s="17"/>
      <c r="L317" s="17"/>
      <c r="M317" s="17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2:22" ht="15">
      <c r="B318" s="16">
        <f t="shared" si="20"/>
        <v>31.00000000000017</v>
      </c>
      <c r="C318" s="16">
        <f t="shared" si="17"/>
        <v>-0.01675581600126004</v>
      </c>
      <c r="D318" s="16">
        <f t="shared" si="18"/>
        <v>0.0023304544010764126</v>
      </c>
      <c r="E318" s="16">
        <f t="shared" si="19"/>
        <v>0.03261159935377665</v>
      </c>
      <c r="F318" s="17"/>
      <c r="G318" s="17"/>
      <c r="H318" s="17"/>
      <c r="I318" s="17"/>
      <c r="J318" s="17"/>
      <c r="K318" s="17"/>
      <c r="L318" s="17"/>
      <c r="M318" s="17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2:22" ht="15">
      <c r="B319" s="16">
        <f t="shared" si="20"/>
        <v>31.100000000000172</v>
      </c>
      <c r="C319" s="16">
        <f t="shared" si="17"/>
        <v>-0.01663537569893776</v>
      </c>
      <c r="D319" s="16">
        <f t="shared" si="18"/>
        <v>0.0006669168311826366</v>
      </c>
      <c r="E319" s="16">
        <f t="shared" si="19"/>
        <v>0.032678291036894916</v>
      </c>
      <c r="F319" s="17"/>
      <c r="G319" s="17"/>
      <c r="H319" s="17"/>
      <c r="I319" s="17"/>
      <c r="J319" s="17"/>
      <c r="K319" s="17"/>
      <c r="L319" s="17"/>
      <c r="M319" s="17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2:22" ht="15">
      <c r="B320" s="16">
        <f t="shared" si="20"/>
        <v>31.200000000000173</v>
      </c>
      <c r="C320" s="16">
        <f t="shared" si="17"/>
        <v>-0.016433461801210796</v>
      </c>
      <c r="D320" s="16">
        <f t="shared" si="18"/>
        <v>-0.000976429348938443</v>
      </c>
      <c r="E320" s="16">
        <f t="shared" si="19"/>
        <v>0.03258064810200107</v>
      </c>
      <c r="F320" s="17"/>
      <c r="G320" s="17"/>
      <c r="H320" s="17"/>
      <c r="I320" s="17"/>
      <c r="J320" s="17"/>
      <c r="K320" s="17"/>
      <c r="L320" s="17"/>
      <c r="M320" s="17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2:22" ht="15">
      <c r="B321" s="16">
        <f t="shared" si="20"/>
        <v>31.300000000000175</v>
      </c>
      <c r="C321" s="16">
        <f t="shared" si="17"/>
        <v>-0.016152236088203747</v>
      </c>
      <c r="D321" s="16">
        <f t="shared" si="18"/>
        <v>-0.002591652957758818</v>
      </c>
      <c r="E321" s="16">
        <f t="shared" si="19"/>
        <v>0.03232148280622519</v>
      </c>
      <c r="F321" s="17"/>
      <c r="G321" s="17"/>
      <c r="H321" s="17"/>
      <c r="I321" s="17"/>
      <c r="J321" s="17"/>
      <c r="K321" s="17"/>
      <c r="L321" s="17"/>
      <c r="M321" s="17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2:22" ht="15">
      <c r="B322" s="16">
        <f t="shared" si="20"/>
        <v>31.400000000000176</v>
      </c>
      <c r="C322" s="16">
        <f t="shared" si="17"/>
        <v>-0.015794226326929908</v>
      </c>
      <c r="D322" s="16">
        <f t="shared" si="18"/>
        <v>-0.004171075590451809</v>
      </c>
      <c r="E322" s="16">
        <f t="shared" si="19"/>
        <v>0.03190437524718001</v>
      </c>
      <c r="F322" s="17"/>
      <c r="G322" s="17"/>
      <c r="H322" s="17"/>
      <c r="I322" s="17"/>
      <c r="J322" s="17"/>
      <c r="K322" s="17"/>
      <c r="L322" s="17"/>
      <c r="M322" s="17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2:22" ht="15">
      <c r="B323" s="16">
        <f t="shared" si="20"/>
        <v>31.500000000000178</v>
      </c>
      <c r="C323" s="16">
        <f t="shared" si="17"/>
        <v>-0.015362308456619974</v>
      </c>
      <c r="D323" s="16">
        <f t="shared" si="18"/>
        <v>-0.005707306436113806</v>
      </c>
      <c r="E323" s="16">
        <f t="shared" si="19"/>
        <v>0.03133364460356863</v>
      </c>
      <c r="F323" s="17"/>
      <c r="G323" s="17"/>
      <c r="H323" s="17"/>
      <c r="I323" s="17"/>
      <c r="J323" s="17"/>
      <c r="K323" s="17"/>
      <c r="L323" s="17"/>
      <c r="M323" s="17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2:22" ht="15">
      <c r="B324" s="16">
        <f t="shared" si="20"/>
        <v>31.60000000000018</v>
      </c>
      <c r="C324" s="16">
        <f t="shared" si="17"/>
        <v>-0.014859687285127177</v>
      </c>
      <c r="D324" s="16">
        <f t="shared" si="18"/>
        <v>-0.007193275164626524</v>
      </c>
      <c r="E324" s="16">
        <f t="shared" si="19"/>
        <v>0.03061431708710598</v>
      </c>
      <c r="F324" s="17"/>
      <c r="G324" s="17"/>
      <c r="H324" s="17"/>
      <c r="I324" s="17"/>
      <c r="J324" s="17"/>
      <c r="K324" s="17"/>
      <c r="L324" s="17"/>
      <c r="M324" s="17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2:22" ht="15">
      <c r="B325" s="16">
        <f t="shared" si="20"/>
        <v>31.70000000000018</v>
      </c>
      <c r="C325" s="16">
        <f t="shared" si="17"/>
        <v>-0.014289875813983352</v>
      </c>
      <c r="D325" s="16">
        <f t="shared" si="18"/>
        <v>-0.008622262746024859</v>
      </c>
      <c r="E325" s="16">
        <f t="shared" si="19"/>
        <v>0.029752090812503493</v>
      </c>
      <c r="F325" s="17"/>
      <c r="G325" s="17"/>
      <c r="H325" s="17"/>
      <c r="I325" s="17"/>
      <c r="J325" s="17"/>
      <c r="K325" s="17"/>
      <c r="L325" s="17"/>
      <c r="M325" s="17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2:22" ht="15">
      <c r="B326" s="16">
        <f t="shared" si="20"/>
        <v>31.800000000000182</v>
      </c>
      <c r="C326" s="16">
        <f t="shared" si="17"/>
        <v>-0.013656673314874482</v>
      </c>
      <c r="D326" s="16">
        <f t="shared" si="18"/>
        <v>-0.009987930077512306</v>
      </c>
      <c r="E326" s="16">
        <f t="shared" si="19"/>
        <v>0.028753297804752262</v>
      </c>
      <c r="F326" s="17"/>
      <c r="G326" s="17"/>
      <c r="H326" s="17"/>
      <c r="I326" s="17"/>
      <c r="J326" s="17"/>
      <c r="K326" s="17"/>
      <c r="L326" s="17"/>
      <c r="M326" s="17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2:22" ht="15">
      <c r="B327" s="16">
        <f t="shared" si="20"/>
        <v>31.900000000000183</v>
      </c>
      <c r="C327" s="16">
        <f t="shared" si="17"/>
        <v>-0.012964142284810925</v>
      </c>
      <c r="D327" s="16">
        <f t="shared" si="18"/>
        <v>-0.011284344305993399</v>
      </c>
      <c r="E327" s="16">
        <f t="shared" si="19"/>
        <v>0.027624863374152923</v>
      </c>
      <c r="F327" s="17"/>
      <c r="G327" s="17"/>
      <c r="H327" s="17"/>
      <c r="I327" s="17"/>
      <c r="J327" s="17"/>
      <c r="K327" s="17"/>
      <c r="L327" s="17"/>
      <c r="M327" s="17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2:22" ht="15">
      <c r="B328" s="16">
        <f aca="true" t="shared" si="21" ref="B328:B391">B327+B$4</f>
        <v>32.000000000000185</v>
      </c>
      <c r="C328" s="16">
        <f t="shared" si="17"/>
        <v>-0.012216584411074115</v>
      </c>
      <c r="D328" s="16">
        <f aca="true" t="shared" si="22" ref="D328:D391">D327+C328*B$4</f>
        <v>-0.01250600274710081</v>
      </c>
      <c r="E328" s="16">
        <f aca="true" t="shared" si="23" ref="E328:E391">E327+D328*B$4</f>
        <v>0.02637426309944284</v>
      </c>
      <c r="F328" s="17"/>
      <c r="G328" s="17"/>
      <c r="H328" s="17"/>
      <c r="I328" s="17"/>
      <c r="J328" s="17"/>
      <c r="K328" s="17"/>
      <c r="L328" s="17"/>
      <c r="M328" s="17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2:22" ht="15">
      <c r="B329" s="16">
        <f t="shared" si="21"/>
        <v>32.100000000000186</v>
      </c>
      <c r="C329" s="16">
        <f t="shared" si="17"/>
        <v>-0.011418515680118906</v>
      </c>
      <c r="D329" s="16">
        <f t="shared" si="22"/>
        <v>-0.0136478543151127</v>
      </c>
      <c r="E329" s="16">
        <f t="shared" si="23"/>
        <v>0.02500947766793157</v>
      </c>
      <c r="F329" s="17"/>
      <c r="G329" s="17"/>
      <c r="H329" s="17"/>
      <c r="I329" s="17"/>
      <c r="J329" s="17"/>
      <c r="K329" s="17"/>
      <c r="L329" s="17"/>
      <c r="M329" s="17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2:22" ht="15">
      <c r="B330" s="16">
        <f t="shared" si="21"/>
        <v>32.20000000000019</v>
      </c>
      <c r="C330" s="16">
        <f aca="true" t="shared" si="24" ref="C330:C393">-(E329*B$2+D329*B$3*2*SQRT(B$1*B$2))/B$1</f>
        <v>-0.01057464076699333</v>
      </c>
      <c r="D330" s="16">
        <f t="shared" si="22"/>
        <v>-0.014705318391812034</v>
      </c>
      <c r="E330" s="16">
        <f t="shared" si="23"/>
        <v>0.023538945828750366</v>
      </c>
      <c r="F330" s="17"/>
      <c r="G330" s="17"/>
      <c r="H330" s="17"/>
      <c r="I330" s="17"/>
      <c r="J330" s="17"/>
      <c r="K330" s="17"/>
      <c r="L330" s="17"/>
      <c r="M330" s="17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2:22" ht="15">
      <c r="B331" s="16">
        <f t="shared" si="21"/>
        <v>32.30000000000019</v>
      </c>
      <c r="C331" s="16">
        <f t="shared" si="24"/>
        <v>-0.009689826843503674</v>
      </c>
      <c r="D331" s="16">
        <f t="shared" si="22"/>
        <v>-0.0156743010761624</v>
      </c>
      <c r="E331" s="16">
        <f t="shared" si="23"/>
        <v>0.021971515721134125</v>
      </c>
      <c r="F331" s="17"/>
      <c r="G331" s="17"/>
      <c r="H331" s="17"/>
      <c r="I331" s="17"/>
      <c r="J331" s="17"/>
      <c r="K331" s="17"/>
      <c r="L331" s="17"/>
      <c r="M331" s="17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2:22" ht="15">
      <c r="B332" s="16">
        <f t="shared" si="21"/>
        <v>32.40000000000019</v>
      </c>
      <c r="C332" s="16">
        <f t="shared" si="24"/>
        <v>-0.008769076944304255</v>
      </c>
      <c r="D332" s="16">
        <f t="shared" si="22"/>
        <v>-0.016551208770592827</v>
      </c>
      <c r="E332" s="16">
        <f t="shared" si="23"/>
        <v>0.020316394844074843</v>
      </c>
      <c r="F332" s="17"/>
      <c r="G332" s="17"/>
      <c r="H332" s="17"/>
      <c r="I332" s="17"/>
      <c r="J332" s="17"/>
      <c r="K332" s="17"/>
      <c r="L332" s="17"/>
      <c r="M332" s="17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2:22" ht="15">
      <c r="B333" s="16">
        <f t="shared" si="21"/>
        <v>32.50000000000019</v>
      </c>
      <c r="C333" s="16">
        <f t="shared" si="24"/>
        <v>-0.007817503030333331</v>
      </c>
      <c r="D333" s="16">
        <f t="shared" si="22"/>
        <v>-0.01733295907362616</v>
      </c>
      <c r="E333" s="16">
        <f t="shared" si="23"/>
        <v>0.018583098936712228</v>
      </c>
      <c r="F333" s="17"/>
      <c r="G333" s="17"/>
      <c r="H333" s="17"/>
      <c r="I333" s="17"/>
      <c r="J333" s="17"/>
      <c r="K333" s="17"/>
      <c r="L333" s="17"/>
      <c r="M333" s="17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2:22" ht="15">
      <c r="B334" s="16">
        <f t="shared" si="21"/>
        <v>32.60000000000019</v>
      </c>
      <c r="C334" s="16">
        <f t="shared" si="24"/>
        <v>-0.006840298888558123</v>
      </c>
      <c r="D334" s="16">
        <f t="shared" si="22"/>
        <v>-0.01801698896248197</v>
      </c>
      <c r="E334" s="16">
        <f t="shared" si="23"/>
        <v>0.01678140004046403</v>
      </c>
      <c r="F334" s="17"/>
      <c r="G334" s="17"/>
      <c r="H334" s="17"/>
      <c r="I334" s="17"/>
      <c r="J334" s="17"/>
      <c r="K334" s="17"/>
      <c r="L334" s="17"/>
      <c r="M334" s="17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2:22" ht="15">
      <c r="B335" s="16">
        <f t="shared" si="21"/>
        <v>32.700000000000195</v>
      </c>
      <c r="C335" s="16">
        <f t="shared" si="24"/>
        <v>-0.005842713005845178</v>
      </c>
      <c r="D335" s="16">
        <f t="shared" si="22"/>
        <v>-0.018601260263066487</v>
      </c>
      <c r="E335" s="16">
        <f t="shared" si="23"/>
        <v>0.014921274014157382</v>
      </c>
      <c r="F335" s="17"/>
      <c r="G335" s="17"/>
      <c r="H335" s="17"/>
      <c r="I335" s="17"/>
      <c r="J335" s="17"/>
      <c r="K335" s="17"/>
      <c r="L335" s="17"/>
      <c r="M335" s="17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2:22" ht="15">
      <c r="B336" s="16">
        <f t="shared" si="21"/>
        <v>32.800000000000196</v>
      </c>
      <c r="C336" s="16">
        <f t="shared" si="24"/>
        <v>-0.004830021552952655</v>
      </c>
      <c r="D336" s="16">
        <f t="shared" si="22"/>
        <v>-0.019084262418361753</v>
      </c>
      <c r="E336" s="16">
        <f t="shared" si="23"/>
        <v>0.013012847772321206</v>
      </c>
      <c r="F336" s="17"/>
      <c r="G336" s="17"/>
      <c r="H336" s="17"/>
      <c r="I336" s="17"/>
      <c r="J336" s="17"/>
      <c r="K336" s="17"/>
      <c r="L336" s="17"/>
      <c r="M336" s="17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2:22" ht="15">
      <c r="B337" s="16">
        <f t="shared" si="21"/>
        <v>32.9000000000002</v>
      </c>
      <c r="C337" s="16">
        <f t="shared" si="24"/>
        <v>-0.0038075016121671677</v>
      </c>
      <c r="D337" s="16">
        <f t="shared" si="22"/>
        <v>-0.01946501257957847</v>
      </c>
      <c r="E337" s="16">
        <f t="shared" si="23"/>
        <v>0.011066346514363359</v>
      </c>
      <c r="F337" s="17"/>
      <c r="G337" s="17"/>
      <c r="H337" s="17"/>
      <c r="I337" s="17"/>
      <c r="J337" s="17"/>
      <c r="K337" s="17"/>
      <c r="L337" s="17"/>
      <c r="M337" s="17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2:22" ht="15">
      <c r="B338" s="16">
        <f t="shared" si="21"/>
        <v>33.0000000000002</v>
      </c>
      <c r="C338" s="16">
        <f t="shared" si="24"/>
        <v>-0.002780404779001402</v>
      </c>
      <c r="D338" s="16">
        <f t="shared" si="22"/>
        <v>-0.01974305305747861</v>
      </c>
      <c r="E338" s="16">
        <f t="shared" si="23"/>
        <v>0.009092041208615498</v>
      </c>
      <c r="F338" s="17"/>
      <c r="G338" s="17"/>
      <c r="H338" s="17"/>
      <c r="I338" s="17"/>
      <c r="J338" s="17"/>
      <c r="K338" s="17"/>
      <c r="L338" s="17"/>
      <c r="M338" s="17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2:22" ht="15">
      <c r="B339" s="16">
        <f t="shared" si="21"/>
        <v>33.1000000000002</v>
      </c>
      <c r="C339" s="16">
        <f t="shared" si="24"/>
        <v>-0.001753931264653964</v>
      </c>
      <c r="D339" s="16">
        <f t="shared" si="22"/>
        <v>-0.019918446183944005</v>
      </c>
      <c r="E339" s="16">
        <f t="shared" si="23"/>
        <v>0.007100196590221097</v>
      </c>
      <c r="F339" s="17"/>
      <c r="G339" s="17"/>
      <c r="H339" s="17"/>
      <c r="I339" s="17"/>
      <c r="J339" s="17"/>
      <c r="K339" s="17"/>
      <c r="L339" s="17"/>
      <c r="M339" s="17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2:22" ht="15">
      <c r="B340" s="16">
        <f t="shared" si="21"/>
        <v>33.2000000000002</v>
      </c>
      <c r="C340" s="16">
        <f t="shared" si="24"/>
        <v>-0.0007332046216373248</v>
      </c>
      <c r="D340" s="16">
        <f t="shared" si="22"/>
        <v>-0.019991766646107738</v>
      </c>
      <c r="E340" s="16">
        <f t="shared" si="23"/>
        <v>0.005101019925610323</v>
      </c>
      <c r="F340" s="17"/>
      <c r="G340" s="17"/>
      <c r="H340" s="17"/>
      <c r="I340" s="17"/>
      <c r="J340" s="17"/>
      <c r="K340" s="17"/>
      <c r="L340" s="17"/>
      <c r="M340" s="17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2:22" ht="15">
      <c r="B341" s="16">
        <f t="shared" si="21"/>
        <v>33.3000000000002</v>
      </c>
      <c r="C341" s="16">
        <f t="shared" si="24"/>
        <v>0.00027675278986720366</v>
      </c>
      <c r="D341" s="16">
        <f t="shared" si="22"/>
        <v>-0.019964091367121017</v>
      </c>
      <c r="E341" s="16">
        <f t="shared" si="23"/>
        <v>0.003104610788898221</v>
      </c>
      <c r="F341" s="17"/>
      <c r="G341" s="17"/>
      <c r="H341" s="17"/>
      <c r="I341" s="17"/>
      <c r="J341" s="17"/>
      <c r="K341" s="17"/>
      <c r="L341" s="17"/>
      <c r="M341" s="17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2:22" ht="15">
      <c r="B342" s="16">
        <f t="shared" si="21"/>
        <v>33.400000000000205</v>
      </c>
      <c r="C342" s="16">
        <f t="shared" si="24"/>
        <v>0.0012710434827347067</v>
      </c>
      <c r="D342" s="16">
        <f t="shared" si="22"/>
        <v>-0.019836987018847545</v>
      </c>
      <c r="E342" s="16">
        <f t="shared" si="23"/>
        <v>0.0011209120870134663</v>
      </c>
      <c r="F342" s="17"/>
      <c r="G342" s="17"/>
      <c r="H342" s="17"/>
      <c r="I342" s="17"/>
      <c r="J342" s="17"/>
      <c r="K342" s="17"/>
      <c r="L342" s="17"/>
      <c r="M342" s="17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2:22" ht="15">
      <c r="B343" s="16">
        <f t="shared" si="21"/>
        <v>33.500000000000206</v>
      </c>
      <c r="C343" s="16">
        <f t="shared" si="24"/>
        <v>0.0022449175643605903</v>
      </c>
      <c r="D343" s="16">
        <f t="shared" si="22"/>
        <v>-0.019612495262411486</v>
      </c>
      <c r="E343" s="16">
        <f t="shared" si="23"/>
        <v>-0.0008403374392276825</v>
      </c>
      <c r="F343" s="17"/>
      <c r="G343" s="17"/>
      <c r="H343" s="17"/>
      <c r="I343" s="17"/>
      <c r="J343" s="17"/>
      <c r="K343" s="17"/>
      <c r="L343" s="17"/>
      <c r="M343" s="17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2:22" ht="15">
      <c r="B344" s="16">
        <f t="shared" si="21"/>
        <v>33.60000000000021</v>
      </c>
      <c r="C344" s="16">
        <f t="shared" si="24"/>
        <v>0.0031937943988218816</v>
      </c>
      <c r="D344" s="16">
        <f t="shared" si="22"/>
        <v>-0.019293115822529298</v>
      </c>
      <c r="E344" s="16">
        <f t="shared" si="23"/>
        <v>-0.0027696490214806123</v>
      </c>
      <c r="F344" s="17"/>
      <c r="G344" s="17"/>
      <c r="H344" s="17"/>
      <c r="I344" s="17"/>
      <c r="J344" s="17"/>
      <c r="K344" s="17"/>
      <c r="L344" s="17"/>
      <c r="M344" s="17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2:22" ht="15">
      <c r="B345" s="16">
        <f t="shared" si="21"/>
        <v>33.70000000000021</v>
      </c>
      <c r="C345" s="16">
        <f t="shared" si="24"/>
        <v>0.004113283116405895</v>
      </c>
      <c r="D345" s="16">
        <f t="shared" si="22"/>
        <v>-0.018881787510888707</v>
      </c>
      <c r="E345" s="16">
        <f t="shared" si="23"/>
        <v>-0.004657827772569483</v>
      </c>
      <c r="F345" s="17"/>
      <c r="G345" s="17"/>
      <c r="H345" s="17"/>
      <c r="I345" s="17"/>
      <c r="J345" s="17"/>
      <c r="K345" s="17"/>
      <c r="L345" s="17"/>
      <c r="M345" s="17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2:22" ht="15">
      <c r="B346" s="16">
        <f t="shared" si="21"/>
        <v>33.80000000000021</v>
      </c>
      <c r="C346" s="16">
        <f t="shared" si="24"/>
        <v>0.004999201884259315</v>
      </c>
      <c r="D346" s="16">
        <f t="shared" si="22"/>
        <v>-0.018381867322462775</v>
      </c>
      <c r="E346" s="16">
        <f t="shared" si="23"/>
        <v>-0.006496014504815761</v>
      </c>
      <c r="F346" s="17"/>
      <c r="G346" s="17"/>
      <c r="H346" s="17"/>
      <c r="I346" s="17"/>
      <c r="J346" s="17"/>
      <c r="K346" s="17"/>
      <c r="L346" s="17"/>
      <c r="M346" s="17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2:22" ht="15">
      <c r="B347" s="16">
        <f t="shared" si="21"/>
        <v>33.90000000000021</v>
      </c>
      <c r="C347" s="16">
        <f t="shared" si="24"/>
        <v>0.005847595859324848</v>
      </c>
      <c r="D347" s="16">
        <f t="shared" si="22"/>
        <v>-0.01779710773653029</v>
      </c>
      <c r="E347" s="16">
        <f t="shared" si="23"/>
        <v>-0.00827572527846879</v>
      </c>
      <c r="F347" s="17"/>
      <c r="G347" s="17"/>
      <c r="H347" s="17"/>
      <c r="I347" s="17"/>
      <c r="J347" s="17"/>
      <c r="K347" s="17"/>
      <c r="L347" s="17"/>
      <c r="M347" s="17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2:22" ht="15">
      <c r="B348" s="16">
        <f t="shared" si="21"/>
        <v>34.00000000000021</v>
      </c>
      <c r="C348" s="16">
        <f t="shared" si="24"/>
        <v>0.006654753752436023</v>
      </c>
      <c r="D348" s="16">
        <f t="shared" si="22"/>
        <v>-0.01713163236128669</v>
      </c>
      <c r="E348" s="16">
        <f t="shared" si="23"/>
        <v>-0.00998888851459746</v>
      </c>
      <c r="F348" s="17"/>
      <c r="G348" s="17"/>
      <c r="H348" s="17"/>
      <c r="I348" s="17"/>
      <c r="J348" s="17"/>
      <c r="K348" s="17"/>
      <c r="L348" s="17"/>
      <c r="M348" s="17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2:22" ht="15">
      <c r="B349" s="16">
        <f t="shared" si="21"/>
        <v>34.100000000000215</v>
      </c>
      <c r="C349" s="16">
        <f t="shared" si="24"/>
        <v>0.007417222940390875</v>
      </c>
      <c r="D349" s="16">
        <f t="shared" si="22"/>
        <v>-0.0163899100672476</v>
      </c>
      <c r="E349" s="16">
        <f t="shared" si="23"/>
        <v>-0.01162787952132222</v>
      </c>
      <c r="F349" s="17"/>
      <c r="G349" s="17"/>
      <c r="H349" s="17"/>
      <c r="I349" s="17"/>
      <c r="J349" s="17"/>
      <c r="K349" s="17"/>
      <c r="L349" s="17"/>
      <c r="M349" s="17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2:22" ht="15">
      <c r="B350" s="16">
        <f t="shared" si="21"/>
        <v>34.200000000000216</v>
      </c>
      <c r="C350" s="16">
        <f t="shared" si="24"/>
        <v>0.008131823070978799</v>
      </c>
      <c r="D350" s="16">
        <f t="shared" si="22"/>
        <v>-0.015576727760149721</v>
      </c>
      <c r="E350" s="16">
        <f t="shared" si="23"/>
        <v>-0.013185552297337193</v>
      </c>
      <c r="F350" s="17"/>
      <c r="G350" s="17"/>
      <c r="H350" s="17"/>
      <c r="I350" s="17"/>
      <c r="J350" s="17"/>
      <c r="K350" s="17"/>
      <c r="L350" s="17"/>
      <c r="M350" s="17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2:22" ht="15">
      <c r="B351" s="16">
        <f t="shared" si="21"/>
        <v>34.30000000000022</v>
      </c>
      <c r="C351" s="16">
        <f t="shared" si="24"/>
        <v>0.008795658114248319</v>
      </c>
      <c r="D351" s="16">
        <f t="shared" si="22"/>
        <v>-0.014697161948724889</v>
      </c>
      <c r="E351" s="16">
        <f t="shared" si="23"/>
        <v>-0.014655268492209682</v>
      </c>
      <c r="F351" s="17"/>
      <c r="G351" s="17"/>
      <c r="H351" s="17"/>
      <c r="I351" s="17"/>
      <c r="J351" s="17"/>
      <c r="K351" s="17"/>
      <c r="L351" s="17"/>
      <c r="M351" s="17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2:22" ht="15">
      <c r="B352" s="16">
        <f t="shared" si="21"/>
        <v>34.40000000000022</v>
      </c>
      <c r="C352" s="16">
        <f t="shared" si="24"/>
        <v>0.009406126821732894</v>
      </c>
      <c r="D352" s="16">
        <f t="shared" si="22"/>
        <v>-0.0137565492665516</v>
      </c>
      <c r="E352" s="16">
        <f t="shared" si="23"/>
        <v>-0.01603092341886484</v>
      </c>
      <c r="F352" s="17"/>
      <c r="G352" s="17"/>
      <c r="H352" s="17"/>
      <c r="I352" s="17"/>
      <c r="J352" s="17"/>
      <c r="K352" s="17"/>
      <c r="L352" s="17"/>
      <c r="M352" s="17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2:22" ht="15">
      <c r="B353" s="16">
        <f t="shared" si="21"/>
        <v>34.50000000000022</v>
      </c>
      <c r="C353" s="16">
        <f t="shared" si="24"/>
        <v>0.009960931563853513</v>
      </c>
      <c r="D353" s="16">
        <f t="shared" si="22"/>
        <v>-0.01276045611016625</v>
      </c>
      <c r="E353" s="16">
        <f t="shared" si="23"/>
        <v>-0.017306969029881467</v>
      </c>
      <c r="F353" s="17"/>
      <c r="G353" s="17"/>
      <c r="H353" s="17"/>
      <c r="I353" s="17"/>
      <c r="J353" s="17"/>
      <c r="K353" s="17"/>
      <c r="L353" s="17"/>
      <c r="M353" s="17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2:22" ht="15">
      <c r="B354" s="16">
        <f t="shared" si="21"/>
        <v>34.60000000000022</v>
      </c>
      <c r="C354" s="16">
        <f t="shared" si="24"/>
        <v>0.010458085524247108</v>
      </c>
      <c r="D354" s="16">
        <f t="shared" si="22"/>
        <v>-0.011714647557741539</v>
      </c>
      <c r="E354" s="16">
        <f t="shared" si="23"/>
        <v>-0.01847843378565562</v>
      </c>
      <c r="F354" s="17"/>
      <c r="G354" s="17"/>
      <c r="H354" s="17"/>
      <c r="I354" s="17"/>
      <c r="J354" s="17"/>
      <c r="K354" s="17"/>
      <c r="L354" s="17"/>
      <c r="M354" s="17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2:22" ht="15">
      <c r="B355" s="16">
        <f t="shared" si="21"/>
        <v>34.70000000000022</v>
      </c>
      <c r="C355" s="16">
        <f t="shared" si="24"/>
        <v>0.010895918238285705</v>
      </c>
      <c r="D355" s="16">
        <f t="shared" si="22"/>
        <v>-0.010625055733912968</v>
      </c>
      <c r="E355" s="16">
        <f t="shared" si="23"/>
        <v>-0.019540939359046917</v>
      </c>
      <c r="F355" s="17"/>
      <c r="G355" s="17"/>
      <c r="H355" s="17"/>
      <c r="I355" s="17"/>
      <c r="J355" s="17"/>
      <c r="K355" s="17"/>
      <c r="L355" s="17"/>
      <c r="M355" s="17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2:22" ht="15">
      <c r="B356" s="16">
        <f t="shared" si="21"/>
        <v>34.800000000000225</v>
      </c>
      <c r="C356" s="16">
        <f t="shared" si="24"/>
        <v>0.011273079471510433</v>
      </c>
      <c r="D356" s="16">
        <f t="shared" si="22"/>
        <v>-0.009497747786761926</v>
      </c>
      <c r="E356" s="16">
        <f t="shared" si="23"/>
        <v>-0.02049071413772311</v>
      </c>
      <c r="F356" s="17"/>
      <c r="G356" s="17"/>
      <c r="H356" s="17"/>
      <c r="I356" s="17"/>
      <c r="J356" s="17"/>
      <c r="K356" s="17"/>
      <c r="L356" s="17"/>
      <c r="M356" s="17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2:22" ht="15">
      <c r="B357" s="16">
        <f t="shared" si="21"/>
        <v>34.900000000000226</v>
      </c>
      <c r="C357" s="16">
        <f t="shared" si="24"/>
        <v>0.011588541442065331</v>
      </c>
      <c r="D357" s="16">
        <f t="shared" si="22"/>
        <v>-0.008338893642555393</v>
      </c>
      <c r="E357" s="16">
        <f t="shared" si="23"/>
        <v>-0.02132460350197865</v>
      </c>
      <c r="F357" s="17"/>
      <c r="G357" s="17"/>
      <c r="H357" s="17"/>
      <c r="I357" s="17"/>
      <c r="J357" s="17"/>
      <c r="K357" s="17"/>
      <c r="L357" s="17"/>
      <c r="M357" s="17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2:22" ht="15">
      <c r="B358" s="16">
        <f t="shared" si="21"/>
        <v>35.00000000000023</v>
      </c>
      <c r="C358" s="16">
        <f t="shared" si="24"/>
        <v>0.011841599399438187</v>
      </c>
      <c r="D358" s="16">
        <f t="shared" si="22"/>
        <v>-0.007154733702611574</v>
      </c>
      <c r="E358" s="16">
        <f t="shared" si="23"/>
        <v>-0.022040076872239807</v>
      </c>
      <c r="F358" s="17"/>
      <c r="G358" s="17"/>
      <c r="H358" s="17"/>
      <c r="I358" s="17"/>
      <c r="J358" s="17"/>
      <c r="K358" s="17"/>
      <c r="L358" s="17"/>
      <c r="M358" s="17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2:22" ht="15">
      <c r="B359" s="16">
        <f t="shared" si="21"/>
        <v>35.10000000000023</v>
      </c>
      <c r="C359" s="16">
        <f t="shared" si="24"/>
        <v>0.01203187057986002</v>
      </c>
      <c r="D359" s="16">
        <f t="shared" si="22"/>
        <v>-0.005951546644625572</v>
      </c>
      <c r="E359" s="16">
        <f t="shared" si="23"/>
        <v>-0.022635231536702365</v>
      </c>
      <c r="F359" s="17"/>
      <c r="G359" s="17"/>
      <c r="H359" s="17"/>
      <c r="I359" s="17"/>
      <c r="J359" s="17"/>
      <c r="K359" s="17"/>
      <c r="L359" s="17"/>
      <c r="M359" s="17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2:22" ht="15">
      <c r="B360" s="16">
        <f t="shared" si="21"/>
        <v>35.20000000000023</v>
      </c>
      <c r="C360" s="16">
        <f t="shared" si="24"/>
        <v>0.01215929156654374</v>
      </c>
      <c r="D360" s="16">
        <f t="shared" si="22"/>
        <v>-0.004735617487971197</v>
      </c>
      <c r="E360" s="16">
        <f t="shared" si="23"/>
        <v>-0.023108793285499484</v>
      </c>
      <c r="F360" s="17"/>
      <c r="G360" s="17"/>
      <c r="H360" s="17"/>
      <c r="I360" s="17"/>
      <c r="J360" s="17"/>
      <c r="K360" s="17"/>
      <c r="L360" s="17"/>
      <c r="M360" s="17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2:22" ht="15">
      <c r="B361" s="16">
        <f t="shared" si="21"/>
        <v>35.30000000000023</v>
      </c>
      <c r="C361" s="16">
        <f t="shared" si="24"/>
        <v>0.01222411409051975</v>
      </c>
      <c r="D361" s="16">
        <f t="shared" si="22"/>
        <v>-0.0035132060789192223</v>
      </c>
      <c r="E361" s="16">
        <f t="shared" si="23"/>
        <v>-0.023460113893391407</v>
      </c>
      <c r="F361" s="17"/>
      <c r="G361" s="17"/>
      <c r="H361" s="17"/>
      <c r="I361" s="17"/>
      <c r="J361" s="17"/>
      <c r="K361" s="17"/>
      <c r="L361" s="17"/>
      <c r="M361" s="17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2:22" ht="15">
      <c r="B362" s="16">
        <f t="shared" si="21"/>
        <v>35.40000000000023</v>
      </c>
      <c r="C362" s="16">
        <f t="shared" si="24"/>
        <v>0.01222689931511762</v>
      </c>
      <c r="D362" s="16">
        <f t="shared" si="22"/>
        <v>-0.00229051614740746</v>
      </c>
      <c r="E362" s="16">
        <f t="shared" si="23"/>
        <v>-0.023689165508132153</v>
      </c>
      <c r="F362" s="17"/>
      <c r="G362" s="17"/>
      <c r="H362" s="17"/>
      <c r="I362" s="17"/>
      <c r="J362" s="17"/>
      <c r="K362" s="17"/>
      <c r="L362" s="17"/>
      <c r="M362" s="17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2:22" ht="15">
      <c r="B363" s="16">
        <f t="shared" si="21"/>
        <v>35.500000000000234</v>
      </c>
      <c r="C363" s="16">
        <f t="shared" si="24"/>
        <v>0.012168510654115897</v>
      </c>
      <c r="D363" s="16">
        <f t="shared" si="22"/>
        <v>-0.0010736650819958703</v>
      </c>
      <c r="E363" s="16">
        <f t="shared" si="23"/>
        <v>-0.02379653201633174</v>
      </c>
      <c r="F363" s="17"/>
      <c r="G363" s="17"/>
      <c r="H363" s="17"/>
      <c r="I363" s="17"/>
      <c r="J363" s="17"/>
      <c r="K363" s="17"/>
      <c r="L363" s="17"/>
      <c r="M363" s="17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2:22" ht="15">
      <c r="B364" s="16">
        <f t="shared" si="21"/>
        <v>35.600000000000236</v>
      </c>
      <c r="C364" s="16">
        <f t="shared" si="24"/>
        <v>0.012050105180206367</v>
      </c>
      <c r="D364" s="16">
        <f t="shared" si="22"/>
        <v>0.00013134543602476658</v>
      </c>
      <c r="E364" s="16">
        <f t="shared" si="23"/>
        <v>-0.023783397472729263</v>
      </c>
      <c r="F364" s="17"/>
      <c r="G364" s="17"/>
      <c r="H364" s="17"/>
      <c r="I364" s="17"/>
      <c r="J364" s="17"/>
      <c r="K364" s="17"/>
      <c r="L364" s="17"/>
      <c r="M364" s="17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2:22" ht="15">
      <c r="B365" s="16">
        <f t="shared" si="21"/>
        <v>35.70000000000024</v>
      </c>
      <c r="C365" s="16">
        <f t="shared" si="24"/>
        <v>0.011873123686666428</v>
      </c>
      <c r="D365" s="16">
        <f t="shared" si="22"/>
        <v>0.0013186578046914094</v>
      </c>
      <c r="E365" s="16">
        <f t="shared" si="23"/>
        <v>-0.02365153169226012</v>
      </c>
      <c r="F365" s="17"/>
      <c r="G365" s="17"/>
      <c r="H365" s="17"/>
      <c r="I365" s="17"/>
      <c r="J365" s="17"/>
      <c r="K365" s="17"/>
      <c r="L365" s="17"/>
      <c r="M365" s="17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2:22" ht="15">
      <c r="B366" s="16">
        <f t="shared" si="21"/>
        <v>35.80000000000024</v>
      </c>
      <c r="C366" s="16">
        <f t="shared" si="24"/>
        <v>0.011639279470977688</v>
      </c>
      <c r="D366" s="16">
        <f t="shared" si="22"/>
        <v>0.0024825857517891785</v>
      </c>
      <c r="E366" s="16">
        <f t="shared" si="23"/>
        <v>-0.0234032731170812</v>
      </c>
      <c r="F366" s="17"/>
      <c r="G366" s="17"/>
      <c r="H366" s="17"/>
      <c r="I366" s="17"/>
      <c r="J366" s="17"/>
      <c r="K366" s="17"/>
      <c r="L366" s="17"/>
      <c r="M366" s="17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2:22" ht="15">
      <c r="B367" s="16">
        <f t="shared" si="21"/>
        <v>35.90000000000024</v>
      </c>
      <c r="C367" s="16">
        <f t="shared" si="24"/>
        <v>0.011350545914547155</v>
      </c>
      <c r="D367" s="16">
        <f t="shared" si="22"/>
        <v>0.0036176403432438943</v>
      </c>
      <c r="E367" s="16">
        <f t="shared" si="23"/>
        <v>-0.02304150908275681</v>
      </c>
      <c r="F367" s="17"/>
      <c r="G367" s="17"/>
      <c r="H367" s="17"/>
      <c r="I367" s="17"/>
      <c r="J367" s="17"/>
      <c r="K367" s="17"/>
      <c r="L367" s="17"/>
      <c r="M367" s="17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2:22" ht="15">
      <c r="B368" s="16">
        <f t="shared" si="21"/>
        <v>36.00000000000024</v>
      </c>
      <c r="C368" s="16">
        <f t="shared" si="24"/>
        <v>0.011009142937658048</v>
      </c>
      <c r="D368" s="16">
        <f t="shared" si="22"/>
        <v>0.004718554637009699</v>
      </c>
      <c r="E368" s="16">
        <f t="shared" si="23"/>
        <v>-0.02256965361905584</v>
      </c>
      <c r="F368" s="17"/>
      <c r="G368" s="17"/>
      <c r="H368" s="17"/>
      <c r="I368" s="17"/>
      <c r="J368" s="17"/>
      <c r="K368" s="17"/>
      <c r="L368" s="17"/>
      <c r="M368" s="17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2:22" ht="15">
      <c r="B369" s="16">
        <f t="shared" si="21"/>
        <v>36.10000000000024</v>
      </c>
      <c r="C369" s="16">
        <f t="shared" si="24"/>
        <v>0.010617522413282163</v>
      </c>
      <c r="D369" s="16">
        <f t="shared" si="22"/>
        <v>0.005780306878337915</v>
      </c>
      <c r="E369" s="16">
        <f t="shared" si="23"/>
        <v>-0.02199162293122205</v>
      </c>
      <c r="F369" s="17"/>
      <c r="G369" s="17"/>
      <c r="H369" s="17"/>
      <c r="I369" s="17"/>
      <c r="J369" s="17"/>
      <c r="K369" s="17"/>
      <c r="L369" s="17"/>
      <c r="M369" s="17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2:22" ht="15">
      <c r="B370" s="16">
        <f t="shared" si="21"/>
        <v>36.200000000000244</v>
      </c>
      <c r="C370" s="16">
        <f t="shared" si="24"/>
        <v>0.010178352627408628</v>
      </c>
      <c r="D370" s="16">
        <f t="shared" si="22"/>
        <v>0.006798142141078778</v>
      </c>
      <c r="E370" s="16">
        <f t="shared" si="23"/>
        <v>-0.02131180871711417</v>
      </c>
      <c r="F370" s="17"/>
      <c r="G370" s="17"/>
      <c r="H370" s="17"/>
      <c r="I370" s="17"/>
      <c r="J370" s="17"/>
      <c r="K370" s="17"/>
      <c r="L370" s="17"/>
      <c r="M370" s="17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2:22" ht="15">
      <c r="B371" s="16">
        <f t="shared" si="21"/>
        <v>36.300000000000246</v>
      </c>
      <c r="C371" s="16">
        <f t="shared" si="24"/>
        <v>0.009694501877071719</v>
      </c>
      <c r="D371" s="16">
        <f t="shared" si="22"/>
        <v>0.00776759232878595</v>
      </c>
      <c r="E371" s="16">
        <f t="shared" si="23"/>
        <v>-0.020535049484235575</v>
      </c>
      <c r="F371" s="17"/>
      <c r="G371" s="17"/>
      <c r="H371" s="17"/>
      <c r="I371" s="17"/>
      <c r="J371" s="17"/>
      <c r="K371" s="17"/>
      <c r="L371" s="17"/>
      <c r="M371" s="17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2:22" ht="15">
      <c r="B372" s="16">
        <f t="shared" si="21"/>
        <v>36.40000000000025</v>
      </c>
      <c r="C372" s="16">
        <f t="shared" si="24"/>
        <v>0.009169021300282357</v>
      </c>
      <c r="D372" s="16">
        <f t="shared" si="22"/>
        <v>0.008684494458814185</v>
      </c>
      <c r="E372" s="16">
        <f t="shared" si="23"/>
        <v>-0.019666600038354156</v>
      </c>
      <c r="F372" s="17"/>
      <c r="G372" s="17"/>
      <c r="H372" s="17"/>
      <c r="I372" s="17"/>
      <c r="J372" s="17"/>
      <c r="K372" s="17"/>
      <c r="L372" s="17"/>
      <c r="M372" s="17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2:22" ht="15">
      <c r="B373" s="16">
        <f t="shared" si="21"/>
        <v>36.50000000000025</v>
      </c>
      <c r="C373" s="16">
        <f t="shared" si="24"/>
        <v>0.008605127034576176</v>
      </c>
      <c r="D373" s="16">
        <f t="shared" si="22"/>
        <v>0.009545007162271803</v>
      </c>
      <c r="E373" s="16">
        <f t="shared" si="23"/>
        <v>-0.018712099322126977</v>
      </c>
      <c r="F373" s="17"/>
      <c r="G373" s="17"/>
      <c r="H373" s="17"/>
      <c r="I373" s="17"/>
      <c r="J373" s="17"/>
      <c r="K373" s="17"/>
      <c r="L373" s="17"/>
      <c r="M373" s="17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2:22" ht="15">
      <c r="B374" s="16">
        <f t="shared" si="21"/>
        <v>36.60000000000025</v>
      </c>
      <c r="C374" s="16">
        <f t="shared" si="24"/>
        <v>0.008006181802880177</v>
      </c>
      <c r="D374" s="16">
        <f t="shared" si="22"/>
        <v>0.010345625342559821</v>
      </c>
      <c r="E374" s="16">
        <f t="shared" si="23"/>
        <v>-0.017677536787870995</v>
      </c>
      <c r="F374" s="17"/>
      <c r="G374" s="17"/>
      <c r="H374" s="17"/>
      <c r="I374" s="17"/>
      <c r="J374" s="17"/>
      <c r="K374" s="17"/>
      <c r="L374" s="17"/>
      <c r="M374" s="17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2:22" ht="15">
      <c r="B375" s="16">
        <f t="shared" si="21"/>
        <v>36.70000000000025</v>
      </c>
      <c r="C375" s="16">
        <f t="shared" si="24"/>
        <v>0.007375676026867607</v>
      </c>
      <c r="D375" s="16">
        <f t="shared" si="22"/>
        <v>0.011083192945246583</v>
      </c>
      <c r="E375" s="16">
        <f t="shared" si="23"/>
        <v>-0.016569217493346337</v>
      </c>
      <c r="F375" s="17"/>
      <c r="G375" s="17"/>
      <c r="H375" s="17"/>
      <c r="I375" s="17"/>
      <c r="J375" s="17"/>
      <c r="K375" s="17"/>
      <c r="L375" s="17"/>
      <c r="M375" s="17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2:22" ht="15">
      <c r="B376" s="16">
        <f t="shared" si="21"/>
        <v>36.80000000000025</v>
      </c>
      <c r="C376" s="16">
        <f t="shared" si="24"/>
        <v>0.006717208568916616</v>
      </c>
      <c r="D376" s="16">
        <f t="shared" si="22"/>
        <v>0.011754913802138243</v>
      </c>
      <c r="E376" s="16">
        <f t="shared" si="23"/>
        <v>-0.015393726113132512</v>
      </c>
      <c r="F376" s="17"/>
      <c r="G376" s="17"/>
      <c r="H376" s="17"/>
      <c r="I376" s="17"/>
      <c r="J376" s="17"/>
      <c r="K376" s="17"/>
      <c r="L376" s="17"/>
      <c r="M376" s="17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2:22" ht="15">
      <c r="B377" s="16">
        <f t="shared" si="21"/>
        <v>36.900000000000254</v>
      </c>
      <c r="C377" s="16">
        <f t="shared" si="24"/>
        <v>0.006034467204215197</v>
      </c>
      <c r="D377" s="16">
        <f t="shared" si="22"/>
        <v>0.012358360522559763</v>
      </c>
      <c r="E377" s="16">
        <f t="shared" si="23"/>
        <v>-0.014157890060876536</v>
      </c>
      <c r="F377" s="17"/>
      <c r="G377" s="17"/>
      <c r="H377" s="17"/>
      <c r="I377" s="17"/>
      <c r="J377" s="17"/>
      <c r="K377" s="17"/>
      <c r="L377" s="17"/>
      <c r="M377" s="17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2:22" ht="15">
      <c r="B378" s="16">
        <f t="shared" si="21"/>
        <v>37.000000000000256</v>
      </c>
      <c r="C378" s="16">
        <f t="shared" si="24"/>
        <v>0.005331208924468241</v>
      </c>
      <c r="D378" s="16">
        <f t="shared" si="22"/>
        <v>0.012891481415006588</v>
      </c>
      <c r="E378" s="16">
        <f t="shared" si="23"/>
        <v>-0.012868741919375877</v>
      </c>
      <c r="F378" s="17"/>
      <c r="G378" s="17"/>
      <c r="H378" s="17"/>
      <c r="I378" s="17"/>
      <c r="J378" s="17"/>
      <c r="K378" s="17"/>
      <c r="L378" s="17"/>
      <c r="M378" s="17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2:22" ht="15">
      <c r="B379" s="16">
        <f t="shared" si="21"/>
        <v>37.10000000000026</v>
      </c>
      <c r="C379" s="16">
        <f t="shared" si="24"/>
        <v>0.004611240174069637</v>
      </c>
      <c r="D379" s="16">
        <f t="shared" si="22"/>
        <v>0.013352605432413551</v>
      </c>
      <c r="E379" s="16">
        <f t="shared" si="23"/>
        <v>-0.011533481376134521</v>
      </c>
      <c r="F379" s="17"/>
      <c r="G379" s="17"/>
      <c r="H379" s="17"/>
      <c r="I379" s="17"/>
      <c r="J379" s="17"/>
      <c r="K379" s="17"/>
      <c r="L379" s="17"/>
      <c r="M379" s="17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2:22" ht="15">
      <c r="B380" s="16">
        <f t="shared" si="21"/>
        <v>37.20000000000026</v>
      </c>
      <c r="C380" s="16">
        <f t="shared" si="24"/>
        <v>0.0038783971185136694</v>
      </c>
      <c r="D380" s="16">
        <f t="shared" si="22"/>
        <v>0.013740445144264918</v>
      </c>
      <c r="E380" s="16">
        <f t="shared" si="23"/>
        <v>-0.010159436861708029</v>
      </c>
      <c r="F380" s="17"/>
      <c r="G380" s="17"/>
      <c r="H380" s="17"/>
      <c r="I380" s="17"/>
      <c r="J380" s="17"/>
      <c r="K380" s="17"/>
      <c r="L380" s="17"/>
      <c r="M380" s="17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2:22" ht="15">
      <c r="B381" s="16">
        <f t="shared" si="21"/>
        <v>37.30000000000026</v>
      </c>
      <c r="C381" s="16">
        <f t="shared" si="24"/>
        <v>0.0031365260432477155</v>
      </c>
      <c r="D381" s="16">
        <f t="shared" si="22"/>
        <v>0.01405409774858969</v>
      </c>
      <c r="E381" s="16">
        <f t="shared" si="23"/>
        <v>-0.00875402708684906</v>
      </c>
      <c r="F381" s="17"/>
      <c r="G381" s="17"/>
      <c r="H381" s="17"/>
      <c r="I381" s="17"/>
      <c r="J381" s="17"/>
      <c r="K381" s="17"/>
      <c r="L381" s="17"/>
      <c r="M381" s="17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2:22" ht="15">
      <c r="B382" s="16">
        <f t="shared" si="21"/>
        <v>37.40000000000026</v>
      </c>
      <c r="C382" s="16">
        <f t="shared" si="24"/>
        <v>0.0023894639791272577</v>
      </c>
      <c r="D382" s="16">
        <f t="shared" si="22"/>
        <v>0.014293044146502416</v>
      </c>
      <c r="E382" s="16">
        <f t="shared" si="23"/>
        <v>-0.007324722672198819</v>
      </c>
      <c r="F382" s="17"/>
      <c r="G382" s="17"/>
      <c r="H382" s="17"/>
      <c r="I382" s="17"/>
      <c r="J382" s="17"/>
      <c r="K382" s="17"/>
      <c r="L382" s="17"/>
      <c r="M382" s="17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2:22" ht="15">
      <c r="B383" s="16">
        <f t="shared" si="21"/>
        <v>37.50000000000026</v>
      </c>
      <c r="C383" s="16">
        <f t="shared" si="24"/>
        <v>0.0016410196481412998</v>
      </c>
      <c r="D383" s="16">
        <f t="shared" si="22"/>
        <v>0.014457146111316545</v>
      </c>
      <c r="E383" s="16">
        <f t="shared" si="23"/>
        <v>-0.005879008061067164</v>
      </c>
      <c r="F383" s="17"/>
      <c r="G383" s="17"/>
      <c r="H383" s="17"/>
      <c r="I383" s="17"/>
      <c r="J383" s="17"/>
      <c r="K383" s="17"/>
      <c r="L383" s="17"/>
      <c r="M383" s="17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2:22" ht="15">
      <c r="B384" s="16">
        <f t="shared" si="21"/>
        <v>37.600000000000264</v>
      </c>
      <c r="C384" s="16">
        <f t="shared" si="24"/>
        <v>0.0008949548201502506</v>
      </c>
      <c r="D384" s="16">
        <f t="shared" si="22"/>
        <v>0.01454664159333157</v>
      </c>
      <c r="E384" s="16">
        <f t="shared" si="23"/>
        <v>-0.004424343901734007</v>
      </c>
      <c r="F384" s="17"/>
      <c r="G384" s="17"/>
      <c r="H384" s="17"/>
      <c r="I384" s="17"/>
      <c r="J384" s="17"/>
      <c r="K384" s="17"/>
      <c r="L384" s="17"/>
      <c r="M384" s="17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2:22" ht="15">
      <c r="B385" s="16">
        <f t="shared" si="21"/>
        <v>37.700000000000266</v>
      </c>
      <c r="C385" s="16">
        <f t="shared" si="24"/>
        <v>0.00015496616803999542</v>
      </c>
      <c r="D385" s="16">
        <f t="shared" si="22"/>
        <v>0.01456213821013557</v>
      </c>
      <c r="E385" s="16">
        <f t="shared" si="23"/>
        <v>-0.0029681300807204497</v>
      </c>
      <c r="F385" s="17"/>
      <c r="G385" s="17"/>
      <c r="H385" s="17"/>
      <c r="I385" s="17"/>
      <c r="J385" s="17"/>
      <c r="K385" s="17"/>
      <c r="L385" s="17"/>
      <c r="M385" s="17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2:22" ht="15">
      <c r="B386" s="16">
        <f t="shared" si="21"/>
        <v>37.80000000000027</v>
      </c>
      <c r="C386" s="16">
        <f t="shared" si="24"/>
        <v>-0.0005753322950322946</v>
      </c>
      <c r="D386" s="16">
        <f t="shared" si="22"/>
        <v>0.01450460498063234</v>
      </c>
      <c r="E386" s="16">
        <f t="shared" si="23"/>
        <v>-0.0015176695826572156</v>
      </c>
      <c r="F386" s="17"/>
      <c r="G386" s="17"/>
      <c r="H386" s="17"/>
      <c r="I386" s="17"/>
      <c r="J386" s="17"/>
      <c r="K386" s="17"/>
      <c r="L386" s="17"/>
      <c r="M386" s="17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2:22" ht="15">
      <c r="B387" s="16">
        <f t="shared" si="21"/>
        <v>37.90000000000027</v>
      </c>
      <c r="C387" s="16">
        <f t="shared" si="24"/>
        <v>-0.0012924261167188524</v>
      </c>
      <c r="D387" s="16">
        <f t="shared" si="22"/>
        <v>0.014375362368960455</v>
      </c>
      <c r="E387" s="16">
        <f t="shared" si="23"/>
        <v>-8.013334576116994E-05</v>
      </c>
      <c r="F387" s="17"/>
      <c r="G387" s="17"/>
      <c r="H387" s="17"/>
      <c r="I387" s="17"/>
      <c r="J387" s="17"/>
      <c r="K387" s="17"/>
      <c r="L387" s="17"/>
      <c r="M387" s="17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2:22" ht="15">
      <c r="B388" s="16">
        <f t="shared" si="21"/>
        <v>38.00000000000027</v>
      </c>
      <c r="C388" s="16">
        <f t="shared" si="24"/>
        <v>-0.0019929165697405854</v>
      </c>
      <c r="D388" s="16">
        <f t="shared" si="22"/>
        <v>0.014176070711986396</v>
      </c>
      <c r="E388" s="16">
        <f t="shared" si="23"/>
        <v>0.0013374737254374697</v>
      </c>
      <c r="F388" s="17"/>
      <c r="G388" s="17"/>
      <c r="H388" s="17"/>
      <c r="I388" s="17"/>
      <c r="J388" s="17"/>
      <c r="K388" s="17"/>
      <c r="L388" s="17"/>
      <c r="M388" s="17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2:22" ht="15">
      <c r="B389" s="16">
        <f t="shared" si="21"/>
        <v>38.10000000000027</v>
      </c>
      <c r="C389" s="16">
        <f t="shared" si="24"/>
        <v>-0.0026735360089238528</v>
      </c>
      <c r="D389" s="16">
        <f t="shared" si="22"/>
        <v>0.01390871711109401</v>
      </c>
      <c r="E389" s="16">
        <f t="shared" si="23"/>
        <v>0.0027283454365468708</v>
      </c>
      <c r="F389" s="17"/>
      <c r="G389" s="17"/>
      <c r="H389" s="17"/>
      <c r="I389" s="17"/>
      <c r="J389" s="17"/>
      <c r="K389" s="17"/>
      <c r="L389" s="17"/>
      <c r="M389" s="17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2:22" ht="15">
      <c r="B390" s="16">
        <f t="shared" si="21"/>
        <v>38.20000000000027</v>
      </c>
      <c r="C390" s="16">
        <f t="shared" si="24"/>
        <v>-0.003331162355645424</v>
      </c>
      <c r="D390" s="16">
        <f t="shared" si="22"/>
        <v>0.013575600875529467</v>
      </c>
      <c r="E390" s="16">
        <f t="shared" si="23"/>
        <v>0.004085905524099817</v>
      </c>
      <c r="F390" s="17"/>
      <c r="G390" s="17"/>
      <c r="H390" s="17"/>
      <c r="I390" s="17"/>
      <c r="J390" s="17"/>
      <c r="K390" s="17"/>
      <c r="L390" s="17"/>
      <c r="M390" s="17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2:22" ht="15">
      <c r="B391" s="16">
        <f t="shared" si="21"/>
        <v>38.300000000000274</v>
      </c>
      <c r="C391" s="16">
        <f t="shared" si="24"/>
        <v>-0.003962832649603692</v>
      </c>
      <c r="D391" s="16">
        <f t="shared" si="22"/>
        <v>0.013179317610569098</v>
      </c>
      <c r="E391" s="16">
        <f t="shared" si="23"/>
        <v>0.005403837285156727</v>
      </c>
      <c r="F391" s="17"/>
      <c r="G391" s="17"/>
      <c r="H391" s="17"/>
      <c r="I391" s="17"/>
      <c r="J391" s="17"/>
      <c r="K391" s="17"/>
      <c r="L391" s="17"/>
      <c r="M391" s="17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2:22" ht="15">
      <c r="B392" s="16">
        <f aca="true" t="shared" si="25" ref="B392:B455">B391+B$4</f>
        <v>38.400000000000276</v>
      </c>
      <c r="C392" s="16">
        <f t="shared" si="24"/>
        <v>-0.004565755613347303</v>
      </c>
      <c r="D392" s="16">
        <f aca="true" t="shared" si="26" ref="D392:D455">D391+C392*B$4</f>
        <v>0.012722742049234369</v>
      </c>
      <c r="E392" s="16">
        <f aca="true" t="shared" si="27" ref="E392:E455">E391+D392*B$4</f>
        <v>0.006676111490080164</v>
      </c>
      <c r="F392" s="17"/>
      <c r="G392" s="17"/>
      <c r="H392" s="17"/>
      <c r="I392" s="17"/>
      <c r="J392" s="17"/>
      <c r="K392" s="17"/>
      <c r="L392" s="17"/>
      <c r="M392" s="17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2:22" ht="15">
      <c r="B393" s="16">
        <f t="shared" si="25"/>
        <v>38.50000000000028</v>
      </c>
      <c r="C393" s="16">
        <f t="shared" si="24"/>
        <v>-0.0051373231807002534</v>
      </c>
      <c r="D393" s="16">
        <f t="shared" si="26"/>
        <v>0.012209009731164344</v>
      </c>
      <c r="E393" s="16">
        <f t="shared" si="27"/>
        <v>0.0078970124631966</v>
      </c>
      <c r="F393" s="17"/>
      <c r="G393" s="17"/>
      <c r="H393" s="17"/>
      <c r="I393" s="17"/>
      <c r="J393" s="17"/>
      <c r="K393" s="17"/>
      <c r="L393" s="17"/>
      <c r="M393" s="17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2:22" ht="15">
      <c r="B394" s="16">
        <f t="shared" si="25"/>
        <v>38.60000000000028</v>
      </c>
      <c r="C394" s="16">
        <f aca="true" t="shared" si="28" ref="C394:C457">-(E393*B$2+D393*B$3*2*SQRT(B$1*B$2))/B$1</f>
        <v>-0.005675120946094071</v>
      </c>
      <c r="D394" s="16">
        <f t="shared" si="26"/>
        <v>0.011641497636554938</v>
      </c>
      <c r="E394" s="16">
        <f t="shared" si="27"/>
        <v>0.009061162226852094</v>
      </c>
      <c r="F394" s="17"/>
      <c r="G394" s="17"/>
      <c r="H394" s="17"/>
      <c r="I394" s="17"/>
      <c r="J394" s="17"/>
      <c r="K394" s="17"/>
      <c r="L394" s="17"/>
      <c r="M394" s="17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2:22" ht="15">
      <c r="B395" s="16">
        <f t="shared" si="25"/>
        <v>38.70000000000028</v>
      </c>
      <c r="C395" s="16">
        <f t="shared" si="28"/>
        <v>-0.00617693749782108</v>
      </c>
      <c r="D395" s="16">
        <f t="shared" si="26"/>
        <v>0.01102380388677283</v>
      </c>
      <c r="E395" s="16">
        <f t="shared" si="27"/>
        <v>0.010163542615529377</v>
      </c>
      <c r="F395" s="17"/>
      <c r="G395" s="17"/>
      <c r="H395" s="17"/>
      <c r="I395" s="17"/>
      <c r="J395" s="17"/>
      <c r="K395" s="17"/>
      <c r="L395" s="17"/>
      <c r="M395" s="17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2:22" ht="15">
      <c r="B396" s="16">
        <f t="shared" si="25"/>
        <v>38.80000000000028</v>
      </c>
      <c r="C396" s="16">
        <f t="shared" si="28"/>
        <v>-0.006640772604326226</v>
      </c>
      <c r="D396" s="16">
        <f t="shared" si="26"/>
        <v>0.010359726626340207</v>
      </c>
      <c r="E396" s="16">
        <f t="shared" si="27"/>
        <v>0.011199515278163397</v>
      </c>
      <c r="F396" s="17"/>
      <c r="G396" s="17"/>
      <c r="H396" s="17"/>
      <c r="I396" s="17"/>
      <c r="J396" s="17"/>
      <c r="K396" s="17"/>
      <c r="L396" s="17"/>
      <c r="M396" s="17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2:5" ht="15">
      <c r="B397" s="16">
        <f t="shared" si="25"/>
        <v>38.90000000000028</v>
      </c>
      <c r="C397" s="16">
        <f t="shared" si="28"/>
        <v>-0.0070648442288264975</v>
      </c>
      <c r="D397" s="16">
        <f t="shared" si="26"/>
        <v>0.009653242203457557</v>
      </c>
      <c r="E397" s="16">
        <f t="shared" si="27"/>
        <v>0.012164839498509153</v>
      </c>
    </row>
    <row r="398" spans="2:5" ht="15">
      <c r="B398" s="16">
        <f t="shared" si="25"/>
        <v>39.000000000000284</v>
      </c>
      <c r="C398" s="16">
        <f t="shared" si="28"/>
        <v>-0.007447594353754778</v>
      </c>
      <c r="D398" s="16">
        <f t="shared" si="26"/>
        <v>0.00890848276808208</v>
      </c>
      <c r="E398" s="16">
        <f t="shared" si="27"/>
        <v>0.01305568777531736</v>
      </c>
    </row>
    <row r="399" spans="2:5" ht="15">
      <c r="B399" s="16">
        <f t="shared" si="25"/>
        <v>39.100000000000286</v>
      </c>
      <c r="C399" s="16">
        <f t="shared" si="28"/>
        <v>-0.007787693602737549</v>
      </c>
      <c r="D399" s="16">
        <f t="shared" si="26"/>
        <v>0.008129713407808324</v>
      </c>
      <c r="E399" s="16">
        <f t="shared" si="27"/>
        <v>0.013868659116098192</v>
      </c>
    </row>
    <row r="400" spans="2:5" ht="15">
      <c r="B400" s="16">
        <f t="shared" si="25"/>
        <v>39.20000000000029</v>
      </c>
      <c r="C400" s="16">
        <f t="shared" si="28"/>
        <v>-0.008084044654001988</v>
      </c>
      <c r="D400" s="16">
        <f t="shared" si="26"/>
        <v>0.007321308942408125</v>
      </c>
      <c r="E400" s="16">
        <f t="shared" si="27"/>
        <v>0.014600790010339005</v>
      </c>
    </row>
    <row r="401" spans="2:5" ht="15">
      <c r="B401" s="16">
        <f t="shared" si="25"/>
        <v>39.30000000000029</v>
      </c>
      <c r="C401" s="16">
        <f t="shared" si="28"/>
        <v>-0.008335784445237202</v>
      </c>
      <c r="D401" s="16">
        <f t="shared" si="26"/>
        <v>0.006487730497884404</v>
      </c>
      <c r="E401" s="16">
        <f t="shared" si="27"/>
        <v>0.015249563060127445</v>
      </c>
    </row>
    <row r="402" spans="2:5" ht="15">
      <c r="B402" s="16">
        <f t="shared" si="25"/>
        <v>39.40000000000029</v>
      </c>
      <c r="C402" s="16">
        <f t="shared" si="28"/>
        <v>-0.00854228517597669</v>
      </c>
      <c r="D402" s="16">
        <f t="shared" si="26"/>
        <v>0.005633501980286735</v>
      </c>
      <c r="E402" s="16">
        <f t="shared" si="27"/>
        <v>0.01581291325815612</v>
      </c>
    </row>
    <row r="403" spans="2:5" ht="15">
      <c r="B403" s="16">
        <f t="shared" si="25"/>
        <v>39.50000000000029</v>
      </c>
      <c r="C403" s="16">
        <f t="shared" si="28"/>
        <v>-0.008703154119495779</v>
      </c>
      <c r="D403" s="16">
        <f t="shared" si="26"/>
        <v>0.004763186568337158</v>
      </c>
      <c r="E403" s="16">
        <f t="shared" si="27"/>
        <v>0.016289231914989835</v>
      </c>
    </row>
    <row r="404" spans="2:5" ht="15">
      <c r="B404" s="16">
        <f t="shared" si="25"/>
        <v>39.60000000000029</v>
      </c>
      <c r="C404" s="16">
        <f t="shared" si="28"/>
        <v>-0.008818232262000495</v>
      </c>
      <c r="D404" s="16">
        <f t="shared" si="26"/>
        <v>0.0038813633421371082</v>
      </c>
      <c r="E404" s="16">
        <f t="shared" si="27"/>
        <v>0.016677368249203545</v>
      </c>
    </row>
    <row r="405" spans="2:5" ht="15">
      <c r="B405" s="16">
        <f t="shared" si="25"/>
        <v>39.700000000000294</v>
      </c>
      <c r="C405" s="16">
        <f t="shared" si="28"/>
        <v>-0.008887591792496579</v>
      </c>
      <c r="D405" s="16">
        <f t="shared" si="26"/>
        <v>0.0029926041628874503</v>
      </c>
      <c r="E405" s="16">
        <f t="shared" si="27"/>
        <v>0.01697662866549229</v>
      </c>
    </row>
    <row r="406" spans="2:5" ht="15">
      <c r="B406" s="16">
        <f t="shared" si="25"/>
        <v>39.800000000000296</v>
      </c>
      <c r="C406" s="16">
        <f t="shared" si="28"/>
        <v>-0.008911532472143107</v>
      </c>
      <c r="D406" s="16">
        <f t="shared" si="26"/>
        <v>0.0021014509156731397</v>
      </c>
      <c r="E406" s="16">
        <f t="shared" si="27"/>
        <v>0.017186773757059605</v>
      </c>
    </row>
    <row r="407" spans="2:5" ht="15">
      <c r="B407" s="16">
        <f t="shared" si="25"/>
        <v>39.9000000000003</v>
      </c>
      <c r="C407" s="16">
        <f t="shared" si="28"/>
        <v>-0.008890576917090434</v>
      </c>
      <c r="D407" s="16">
        <f t="shared" si="26"/>
        <v>0.0012123932239640964</v>
      </c>
      <c r="E407" s="16">
        <f t="shared" si="27"/>
        <v>0.017308013079456015</v>
      </c>
    </row>
    <row r="408" spans="2:5" ht="15">
      <c r="B408" s="16">
        <f t="shared" si="25"/>
        <v>40.0000000000003</v>
      </c>
      <c r="C408" s="16">
        <f t="shared" si="28"/>
        <v>-0.008825464833753934</v>
      </c>
      <c r="D408" s="16">
        <f t="shared" si="26"/>
        <v>0.00032984674058870295</v>
      </c>
      <c r="E408" s="16">
        <f t="shared" si="27"/>
        <v>0.017340997753514886</v>
      </c>
    </row>
    <row r="409" spans="2:5" ht="15">
      <c r="B409" s="16">
        <f t="shared" si="25"/>
        <v>40.1000000000003</v>
      </c>
      <c r="C409" s="16">
        <f t="shared" si="28"/>
        <v>-0.008717146250161954</v>
      </c>
      <c r="D409" s="16">
        <f t="shared" si="26"/>
        <v>-0.0005418678844274925</v>
      </c>
      <c r="E409" s="16">
        <f t="shared" si="27"/>
        <v>0.017286810965072136</v>
      </c>
    </row>
    <row r="410" spans="2:5" ht="15">
      <c r="B410" s="16">
        <f t="shared" si="25"/>
        <v>40.2000000000003</v>
      </c>
      <c r="C410" s="16">
        <f t="shared" si="28"/>
        <v>-0.00856677379141889</v>
      </c>
      <c r="D410" s="16">
        <f t="shared" si="26"/>
        <v>-0.0013985452635693816</v>
      </c>
      <c r="E410" s="16">
        <f t="shared" si="27"/>
        <v>0.017146956438715198</v>
      </c>
    </row>
    <row r="411" spans="2:5" ht="15">
      <c r="B411" s="16">
        <f t="shared" si="25"/>
        <v>40.3000000000003</v>
      </c>
      <c r="C411" s="16">
        <f t="shared" si="28"/>
        <v>-0.008375694051424352</v>
      </c>
      <c r="D411" s="16">
        <f t="shared" si="26"/>
        <v>-0.002236114668711817</v>
      </c>
      <c r="E411" s="16">
        <f t="shared" si="27"/>
        <v>0.016923344971844015</v>
      </c>
    </row>
    <row r="412" spans="2:5" ht="15">
      <c r="B412" s="16">
        <f t="shared" si="25"/>
        <v>40.400000000000304</v>
      </c>
      <c r="C412" s="16">
        <f t="shared" si="28"/>
        <v>-0.00814543811677064</v>
      </c>
      <c r="D412" s="16">
        <f t="shared" si="26"/>
        <v>-0.003050658480388881</v>
      </c>
      <c r="E412" s="16">
        <f t="shared" si="27"/>
        <v>0.016618279123805126</v>
      </c>
    </row>
    <row r="413" spans="2:5" ht="15">
      <c r="B413" s="16">
        <f t="shared" si="25"/>
        <v>40.500000000000306</v>
      </c>
      <c r="C413" s="16">
        <f t="shared" si="28"/>
        <v>-0.007877711302189118</v>
      </c>
      <c r="D413" s="16">
        <f t="shared" si="26"/>
        <v>-0.0038384296106077926</v>
      </c>
      <c r="E413" s="16">
        <f t="shared" si="27"/>
        <v>0.016234436162744347</v>
      </c>
    </row>
    <row r="414" spans="2:5" ht="15">
      <c r="B414" s="16">
        <f t="shared" si="25"/>
        <v>40.60000000000031</v>
      </c>
      <c r="C414" s="16">
        <f t="shared" si="28"/>
        <v>-0.0075743821600185715</v>
      </c>
      <c r="D414" s="16">
        <f t="shared" si="26"/>
        <v>-0.00459586782660965</v>
      </c>
      <c r="E414" s="16">
        <f t="shared" si="27"/>
        <v>0.015774849380083382</v>
      </c>
    </row>
    <row r="415" spans="2:5" ht="15">
      <c r="B415" s="16">
        <f t="shared" si="25"/>
        <v>40.70000000000031</v>
      </c>
      <c r="C415" s="16">
        <f t="shared" si="28"/>
        <v>-0.007237470828915138</v>
      </c>
      <c r="D415" s="16">
        <f t="shared" si="26"/>
        <v>-0.005319614909501164</v>
      </c>
      <c r="E415" s="16">
        <f t="shared" si="27"/>
        <v>0.015242887889133265</v>
      </c>
    </row>
    <row r="416" spans="2:5" ht="15">
      <c r="B416" s="16">
        <f t="shared" si="25"/>
        <v>40.80000000000031</v>
      </c>
      <c r="C416" s="16">
        <f t="shared" si="28"/>
        <v>-0.006869136789404765</v>
      </c>
      <c r="D416" s="16">
        <f t="shared" si="26"/>
        <v>-0.006006528588441641</v>
      </c>
      <c r="E416" s="16">
        <f t="shared" si="27"/>
        <v>0.014642235030289101</v>
      </c>
    </row>
    <row r="417" spans="2:5" ht="15">
      <c r="B417" s="16">
        <f t="shared" si="25"/>
        <v>40.90000000000031</v>
      </c>
      <c r="C417" s="16">
        <f t="shared" si="28"/>
        <v>-0.006471666095888961</v>
      </c>
      <c r="D417" s="16">
        <f t="shared" si="26"/>
        <v>-0.006653695198030537</v>
      </c>
      <c r="E417" s="16">
        <f t="shared" si="27"/>
        <v>0.013976865510486047</v>
      </c>
    </row>
    <row r="418" spans="2:5" ht="15">
      <c r="B418" s="16">
        <f t="shared" si="25"/>
        <v>41.00000000000031</v>
      </c>
      <c r="C418" s="16">
        <f t="shared" si="28"/>
        <v>-0.006047458156347872</v>
      </c>
      <c r="D418" s="16">
        <f t="shared" si="26"/>
        <v>-0.007258441013665324</v>
      </c>
      <c r="E418" s="16">
        <f t="shared" si="27"/>
        <v>0.013251021409119514</v>
      </c>
    </row>
    <row r="419" spans="2:5" ht="15">
      <c r="B419" s="16">
        <f t="shared" si="25"/>
        <v>41.100000000000314</v>
      </c>
      <c r="C419" s="16">
        <f t="shared" si="28"/>
        <v>-0.005599012132238695</v>
      </c>
      <c r="D419" s="16">
        <f t="shared" si="26"/>
        <v>-0.007818342226889194</v>
      </c>
      <c r="E419" s="16">
        <f t="shared" si="27"/>
        <v>0.012469187186430595</v>
      </c>
    </row>
    <row r="420" spans="2:5" ht="15">
      <c r="B420" s="16">
        <f t="shared" si="25"/>
        <v>41.200000000000315</v>
      </c>
      <c r="C420" s="16">
        <f t="shared" si="28"/>
        <v>-0.005128913031961201</v>
      </c>
      <c r="D420" s="16">
        <f t="shared" si="26"/>
        <v>-0.008331233530085315</v>
      </c>
      <c r="E420" s="16">
        <f t="shared" si="27"/>
        <v>0.011636063833422063</v>
      </c>
    </row>
    <row r="421" spans="2:5" ht="15">
      <c r="B421" s="16">
        <f t="shared" si="25"/>
        <v>41.30000000000032</v>
      </c>
      <c r="C421" s="16">
        <f t="shared" si="28"/>
        <v>-0.004639817571756619</v>
      </c>
      <c r="D421" s="16">
        <f t="shared" si="26"/>
        <v>-0.008795215287260976</v>
      </c>
      <c r="E421" s="16">
        <f t="shared" si="27"/>
        <v>0.010756542304695966</v>
      </c>
    </row>
    <row r="422" spans="2:5" ht="15">
      <c r="B422" s="16">
        <f t="shared" si="25"/>
        <v>41.40000000000032</v>
      </c>
      <c r="C422" s="16">
        <f t="shared" si="28"/>
        <v>-0.004134439878024417</v>
      </c>
      <c r="D422" s="16">
        <f t="shared" si="26"/>
        <v>-0.009208659275063417</v>
      </c>
      <c r="E422" s="16">
        <f t="shared" si="27"/>
        <v>0.009835676377189623</v>
      </c>
    </row>
    <row r="423" spans="2:5" ht="15">
      <c r="B423" s="16">
        <f t="shared" si="25"/>
        <v>41.50000000000032</v>
      </c>
      <c r="C423" s="16">
        <f t="shared" si="28"/>
        <v>-0.0036155371047880635</v>
      </c>
      <c r="D423" s="16">
        <f t="shared" si="26"/>
        <v>-0.009570212985542224</v>
      </c>
      <c r="E423" s="16">
        <f t="shared" si="27"/>
        <v>0.008878655078635401</v>
      </c>
    </row>
    <row r="424" spans="2:5" ht="15">
      <c r="B424" s="16">
        <f t="shared" si="25"/>
        <v>41.60000000000032</v>
      </c>
      <c r="C424" s="16">
        <f t="shared" si="28"/>
        <v>-0.003085895039422408</v>
      </c>
      <c r="D424" s="16">
        <f t="shared" si="26"/>
        <v>-0.009878802489484464</v>
      </c>
      <c r="E424" s="16">
        <f t="shared" si="27"/>
        <v>0.007890774829686954</v>
      </c>
    </row>
    <row r="425" spans="2:5" ht="15">
      <c r="B425" s="16">
        <f t="shared" si="25"/>
        <v>41.70000000000032</v>
      </c>
      <c r="C425" s="16">
        <f t="shared" si="28"/>
        <v>-0.0025483137687800743</v>
      </c>
      <c r="D425" s="16">
        <f t="shared" si="26"/>
        <v>-0.010133633866362471</v>
      </c>
      <c r="E425" s="16">
        <f t="shared" si="27"/>
        <v>0.006877411443050707</v>
      </c>
    </row>
    <row r="426" spans="2:5" ht="15">
      <c r="B426" s="16">
        <f t="shared" si="25"/>
        <v>41.800000000000324</v>
      </c>
      <c r="C426" s="16">
        <f t="shared" si="28"/>
        <v>-0.0020055934765320425</v>
      </c>
      <c r="D426" s="16">
        <f t="shared" si="26"/>
        <v>-0.010334193214015675</v>
      </c>
      <c r="E426" s="16">
        <f t="shared" si="27"/>
        <v>0.00584399212164914</v>
      </c>
    </row>
    <row r="427" spans="2:5" ht="15">
      <c r="B427" s="16">
        <f t="shared" si="25"/>
        <v>41.900000000000325</v>
      </c>
      <c r="C427" s="16">
        <f t="shared" si="28"/>
        <v>-0.0014605204408800726</v>
      </c>
      <c r="D427" s="16">
        <f t="shared" si="26"/>
        <v>-0.010480245258103682</v>
      </c>
      <c r="E427" s="16">
        <f t="shared" si="27"/>
        <v>0.0047959675958387715</v>
      </c>
    </row>
    <row r="428" spans="2:5" ht="15">
      <c r="B428" s="16">
        <f t="shared" si="25"/>
        <v>42.00000000000033</v>
      </c>
      <c r="C428" s="16">
        <f t="shared" si="28"/>
        <v>-0.0009158532998187311</v>
      </c>
      <c r="D428" s="16">
        <f t="shared" si="26"/>
        <v>-0.010571830588085555</v>
      </c>
      <c r="E428" s="16">
        <f t="shared" si="27"/>
        <v>0.0037387845370302156</v>
      </c>
    </row>
    <row r="429" spans="2:5" ht="15">
      <c r="B429" s="16">
        <f t="shared" si="25"/>
        <v>42.10000000000033</v>
      </c>
      <c r="C429" s="16">
        <f t="shared" si="28"/>
        <v>-0.000374309648836975</v>
      </c>
      <c r="D429" s="16">
        <f t="shared" si="26"/>
        <v>-0.010609261552969252</v>
      </c>
      <c r="E429" s="16">
        <f t="shared" si="27"/>
        <v>0.0026778583817332904</v>
      </c>
    </row>
    <row r="430" spans="2:5" ht="15">
      <c r="B430" s="16">
        <f t="shared" si="25"/>
        <v>42.20000000000033</v>
      </c>
      <c r="C430" s="16">
        <f t="shared" si="28"/>
        <v>0.00016144696663061104</v>
      </c>
      <c r="D430" s="16">
        <f t="shared" si="26"/>
        <v>-0.01059311685630619</v>
      </c>
      <c r="E430" s="16">
        <f t="shared" si="27"/>
        <v>0.0016185466961026712</v>
      </c>
    </row>
    <row r="431" spans="2:5" ht="15">
      <c r="B431" s="16">
        <f t="shared" si="25"/>
        <v>42.30000000000033</v>
      </c>
      <c r="C431" s="16">
        <f t="shared" si="28"/>
        <v>0.0006888196045477906</v>
      </c>
      <c r="D431" s="16">
        <f t="shared" si="26"/>
        <v>-0.01052423489585141</v>
      </c>
      <c r="E431" s="16">
        <f t="shared" si="27"/>
        <v>0.00056612320651753</v>
      </c>
    </row>
    <row r="432" spans="2:5" ht="15">
      <c r="B432" s="16">
        <f t="shared" si="25"/>
        <v>42.40000000000033</v>
      </c>
      <c r="C432" s="16">
        <f t="shared" si="28"/>
        <v>0.0012052899690725614</v>
      </c>
      <c r="D432" s="16">
        <f t="shared" si="26"/>
        <v>-0.010403705898944154</v>
      </c>
      <c r="E432" s="16">
        <f t="shared" si="27"/>
        <v>-0.0004742473833768855</v>
      </c>
    </row>
    <row r="433" spans="2:5" ht="15">
      <c r="B433" s="16">
        <f t="shared" si="25"/>
        <v>42.500000000000334</v>
      </c>
      <c r="C433" s="16">
        <f t="shared" si="28"/>
        <v>0.0017084298898112226</v>
      </c>
      <c r="D433" s="16">
        <f t="shared" si="26"/>
        <v>-0.010232862909963033</v>
      </c>
      <c r="E433" s="16">
        <f t="shared" si="27"/>
        <v>-0.0014975336743731887</v>
      </c>
    </row>
    <row r="434" spans="2:5" ht="15">
      <c r="B434" s="16">
        <f t="shared" si="25"/>
        <v>42.600000000000335</v>
      </c>
      <c r="C434" s="16">
        <f t="shared" si="28"/>
        <v>0.002195912188104028</v>
      </c>
      <c r="D434" s="16">
        <f t="shared" si="26"/>
        <v>-0.01001327169115263</v>
      </c>
      <c r="E434" s="16">
        <f t="shared" si="27"/>
        <v>-0.0024988608434884517</v>
      </c>
    </row>
    <row r="435" spans="2:5" ht="15">
      <c r="B435" s="16">
        <f t="shared" si="25"/>
        <v>42.70000000000034</v>
      </c>
      <c r="C435" s="16">
        <f t="shared" si="28"/>
        <v>0.0026655208846796887</v>
      </c>
      <c r="D435" s="16">
        <f t="shared" si="26"/>
        <v>-0.009746719602684662</v>
      </c>
      <c r="E435" s="16">
        <f t="shared" si="27"/>
        <v>-0.003473532803756918</v>
      </c>
    </row>
    <row r="436" spans="2:5" ht="15">
      <c r="B436" s="16">
        <f t="shared" si="25"/>
        <v>42.80000000000034</v>
      </c>
      <c r="C436" s="16">
        <f t="shared" si="28"/>
        <v>0.0031151607069548944</v>
      </c>
      <c r="D436" s="16">
        <f t="shared" si="26"/>
        <v>-0.009435203531989173</v>
      </c>
      <c r="E436" s="16">
        <f t="shared" si="27"/>
        <v>-0.004417053156955835</v>
      </c>
    </row>
    <row r="437" spans="2:5" ht="15">
      <c r="B437" s="16">
        <f t="shared" si="25"/>
        <v>42.90000000000034</v>
      </c>
      <c r="C437" s="16">
        <f t="shared" si="28"/>
        <v>0.0035428658583468798</v>
      </c>
      <c r="D437" s="16">
        <f t="shared" si="26"/>
        <v>-0.009080916946154484</v>
      </c>
      <c r="E437" s="16">
        <f t="shared" si="27"/>
        <v>-0.0053251448515712835</v>
      </c>
    </row>
    <row r="438" spans="2:5" ht="15">
      <c r="B438" s="16">
        <f t="shared" si="25"/>
        <v>43.00000000000034</v>
      </c>
      <c r="C438" s="16">
        <f t="shared" si="28"/>
        <v>0.003946808016189176</v>
      </c>
      <c r="D438" s="16">
        <f t="shared" si="26"/>
        <v>-0.008686236144535567</v>
      </c>
      <c r="E438" s="16">
        <f t="shared" si="27"/>
        <v>-0.006193768466024841</v>
      </c>
    </row>
    <row r="439" spans="2:5" ht="15">
      <c r="B439" s="16">
        <f t="shared" si="25"/>
        <v>43.10000000000034</v>
      </c>
      <c r="C439" s="16">
        <f t="shared" si="28"/>
        <v>0.004325303529170179</v>
      </c>
      <c r="D439" s="16">
        <f t="shared" si="26"/>
        <v>-0.00825370579161855</v>
      </c>
      <c r="E439" s="16">
        <f t="shared" si="27"/>
        <v>-0.007019139045186696</v>
      </c>
    </row>
    <row r="440" spans="2:5" ht="15">
      <c r="B440" s="16">
        <f t="shared" si="25"/>
        <v>43.200000000000344</v>
      </c>
      <c r="C440" s="16">
        <f t="shared" si="28"/>
        <v>0.00467681978962778</v>
      </c>
      <c r="D440" s="16">
        <f t="shared" si="26"/>
        <v>-0.007786023812655772</v>
      </c>
      <c r="E440" s="16">
        <f t="shared" si="27"/>
        <v>-0.007797741426452273</v>
      </c>
    </row>
    <row r="441" spans="2:5" ht="15">
      <c r="B441" s="16">
        <f t="shared" si="25"/>
        <v>43.300000000000345</v>
      </c>
      <c r="C441" s="16">
        <f t="shared" si="28"/>
        <v>0.004999980760507903</v>
      </c>
      <c r="D441" s="16">
        <f t="shared" si="26"/>
        <v>-0.007286025736604982</v>
      </c>
      <c r="E441" s="16">
        <f t="shared" si="27"/>
        <v>-0.00852634400011277</v>
      </c>
    </row>
    <row r="442" spans="2:5" ht="15">
      <c r="B442" s="16">
        <f t="shared" si="25"/>
        <v>43.40000000000035</v>
      </c>
      <c r="C442" s="16">
        <f t="shared" si="28"/>
        <v>0.005293571641307004</v>
      </c>
      <c r="D442" s="16">
        <f t="shared" si="26"/>
        <v>-0.006756668572474281</v>
      </c>
      <c r="E442" s="16">
        <f t="shared" si="27"/>
        <v>-0.009202010857360199</v>
      </c>
    </row>
    <row r="443" spans="2:5" ht="15">
      <c r="B443" s="16">
        <f t="shared" si="25"/>
        <v>43.50000000000035</v>
      </c>
      <c r="C443" s="16">
        <f t="shared" si="28"/>
        <v>0.005556542661845418</v>
      </c>
      <c r="D443" s="16">
        <f t="shared" si="26"/>
        <v>-0.00620101430628974</v>
      </c>
      <c r="E443" s="16">
        <f t="shared" si="27"/>
        <v>-0.009822112287989172</v>
      </c>
    </row>
    <row r="444" spans="2:5" ht="15">
      <c r="B444" s="16">
        <f t="shared" si="25"/>
        <v>43.60000000000035</v>
      </c>
      <c r="C444" s="16">
        <f t="shared" si="28"/>
        <v>0.0057880119972370395</v>
      </c>
      <c r="D444" s="16">
        <f t="shared" si="26"/>
        <v>-0.0056222131065660355</v>
      </c>
      <c r="E444" s="16">
        <f t="shared" si="27"/>
        <v>-0.010384333598645774</v>
      </c>
    </row>
    <row r="445" spans="2:5" ht="15">
      <c r="B445" s="16">
        <f t="shared" si="25"/>
        <v>43.70000000000035</v>
      </c>
      <c r="C445" s="16">
        <f t="shared" si="28"/>
        <v>0.005987267801908633</v>
      </c>
      <c r="D445" s="16">
        <f t="shared" si="26"/>
        <v>-0.005023486326375172</v>
      </c>
      <c r="E445" s="16">
        <f t="shared" si="27"/>
        <v>-0.010886682231283291</v>
      </c>
    </row>
    <row r="446" spans="2:5" ht="15">
      <c r="B446" s="16">
        <f t="shared" si="25"/>
        <v>43.80000000000035</v>
      </c>
      <c r="C446" s="16">
        <f t="shared" si="28"/>
        <v>0.006153769364957202</v>
      </c>
      <c r="D446" s="16">
        <f t="shared" si="26"/>
        <v>-0.004408109389879452</v>
      </c>
      <c r="E446" s="16">
        <f t="shared" si="27"/>
        <v>-0.011327493170271236</v>
      </c>
    </row>
    <row r="447" spans="2:5" ht="15">
      <c r="B447" s="16">
        <f t="shared" si="25"/>
        <v>43.900000000000354</v>
      </c>
      <c r="C447" s="16">
        <f t="shared" si="28"/>
        <v>0.006287147393494789</v>
      </c>
      <c r="D447" s="16">
        <f t="shared" si="26"/>
        <v>-0.003779394650529973</v>
      </c>
      <c r="E447" s="16">
        <f t="shared" si="27"/>
        <v>-0.011705432635324232</v>
      </c>
    </row>
    <row r="448" spans="2:5" ht="15">
      <c r="B448" s="16">
        <f t="shared" si="25"/>
        <v>44.000000000000355</v>
      </c>
      <c r="C448" s="16">
        <f t="shared" si="28"/>
        <v>0.006387203434896098</v>
      </c>
      <c r="D448" s="16">
        <f t="shared" si="26"/>
        <v>-0.003140674307040363</v>
      </c>
      <c r="E448" s="16">
        <f t="shared" si="27"/>
        <v>-0.012019500066028269</v>
      </c>
    </row>
    <row r="449" spans="2:5" ht="15">
      <c r="B449" s="16">
        <f t="shared" si="25"/>
        <v>44.10000000000036</v>
      </c>
      <c r="C449" s="16">
        <f t="shared" si="28"/>
        <v>0.0064539084530154545</v>
      </c>
      <c r="D449" s="16">
        <f t="shared" si="26"/>
        <v>-0.002495283461738818</v>
      </c>
      <c r="E449" s="16">
        <f t="shared" si="27"/>
        <v>-0.01226902841220215</v>
      </c>
    </row>
    <row r="450" spans="2:5" ht="15">
      <c r="B450" s="16">
        <f t="shared" si="25"/>
        <v>44.20000000000036</v>
      </c>
      <c r="C450" s="16">
        <f t="shared" si="28"/>
        <v>0.006487400577456707</v>
      </c>
      <c r="D450" s="16">
        <f t="shared" si="26"/>
        <v>-0.001846543403993147</v>
      </c>
      <c r="E450" s="16">
        <f t="shared" si="27"/>
        <v>-0.012453682752601464</v>
      </c>
    </row>
    <row r="451" spans="2:5" ht="15">
      <c r="B451" s="16">
        <f t="shared" si="25"/>
        <v>44.30000000000036</v>
      </c>
      <c r="C451" s="16">
        <f t="shared" si="28"/>
        <v>0.006487982048844501</v>
      </c>
      <c r="D451" s="16">
        <f t="shared" si="26"/>
        <v>-0.001197745199108697</v>
      </c>
      <c r="E451" s="16">
        <f t="shared" si="27"/>
        <v>-0.012573457272512334</v>
      </c>
    </row>
    <row r="452" spans="2:5" ht="15">
      <c r="B452" s="16">
        <f t="shared" si="25"/>
        <v>44.40000000000036</v>
      </c>
      <c r="C452" s="16">
        <f t="shared" si="28"/>
        <v>0.006456115386740845</v>
      </c>
      <c r="D452" s="16">
        <f t="shared" si="26"/>
        <v>-0.0005521336604346125</v>
      </c>
      <c r="E452" s="16">
        <f t="shared" si="27"/>
        <v>-0.012628670638555795</v>
      </c>
    </row>
    <row r="453" spans="2:5" ht="15">
      <c r="B453" s="16">
        <f t="shared" si="25"/>
        <v>44.50000000000036</v>
      </c>
      <c r="C453" s="16">
        <f t="shared" si="28"/>
        <v>0.00639241881036083</v>
      </c>
      <c r="D453" s="16">
        <f t="shared" si="26"/>
        <v>8.71082206014706E-05</v>
      </c>
      <c r="E453" s="16">
        <f t="shared" si="27"/>
        <v>-0.012619959816495647</v>
      </c>
    </row>
    <row r="454" spans="2:5" ht="15">
      <c r="B454" s="16">
        <f t="shared" si="25"/>
        <v>44.600000000000364</v>
      </c>
      <c r="C454" s="16">
        <f t="shared" si="28"/>
        <v>0.006297660945550945</v>
      </c>
      <c r="D454" s="16">
        <f t="shared" si="26"/>
        <v>0.0007168743151565652</v>
      </c>
      <c r="E454" s="16">
        <f t="shared" si="27"/>
        <v>-0.01254827238497999</v>
      </c>
    </row>
    <row r="455" spans="2:5" ht="15">
      <c r="B455" s="16">
        <f t="shared" si="25"/>
        <v>44.700000000000365</v>
      </c>
      <c r="C455" s="16">
        <f t="shared" si="28"/>
        <v>0.006172754854588861</v>
      </c>
      <c r="D455" s="16">
        <f t="shared" si="26"/>
        <v>0.0013341498006154513</v>
      </c>
      <c r="E455" s="16">
        <f t="shared" si="27"/>
        <v>-0.012414857404918444</v>
      </c>
    </row>
    <row r="456" spans="2:5" ht="15">
      <c r="B456" s="16">
        <f aca="true" t="shared" si="29" ref="B456:B519">B455+B$4</f>
        <v>44.80000000000037</v>
      </c>
      <c r="C456" s="16">
        <f t="shared" si="28"/>
        <v>0.006018751428232449</v>
      </c>
      <c r="D456" s="16">
        <f aca="true" t="shared" si="30" ref="D456:D519">D455+C456*B$4</f>
        <v>0.0019360249434386963</v>
      </c>
      <c r="E456" s="16">
        <f aca="true" t="shared" si="31" ref="E456:E519">E455+D456*B$4</f>
        <v>-0.012221254910574575</v>
      </c>
    </row>
    <row r="457" spans="2:5" ht="15">
      <c r="B457" s="16">
        <f t="shared" si="29"/>
        <v>44.90000000000037</v>
      </c>
      <c r="C457" s="16">
        <f t="shared" si="28"/>
        <v>0.005836832182076927</v>
      </c>
      <c r="D457" s="16">
        <f t="shared" si="30"/>
        <v>0.002519708161646389</v>
      </c>
      <c r="E457" s="16">
        <f t="shared" si="31"/>
        <v>-0.011969284094409937</v>
      </c>
    </row>
    <row r="458" spans="2:5" ht="15">
      <c r="B458" s="16">
        <f t="shared" si="29"/>
        <v>45.00000000000037</v>
      </c>
      <c r="C458" s="16">
        <f aca="true" t="shared" si="32" ref="C458:C521">-(E457*B$2+D457*B$3*2*SQRT(B$1*B$2))/B$1</f>
        <v>0.005628301501662718</v>
      </c>
      <c r="D458" s="16">
        <f t="shared" si="30"/>
        <v>0.003082538311812661</v>
      </c>
      <c r="E458" s="16">
        <f t="shared" si="31"/>
        <v>-0.01166103026322867</v>
      </c>
    </row>
    <row r="459" spans="2:5" ht="15">
      <c r="B459" s="16">
        <f t="shared" si="29"/>
        <v>45.10000000000037</v>
      </c>
      <c r="C459" s="16">
        <f t="shared" si="32"/>
        <v>0.0053945783829043225</v>
      </c>
      <c r="D459" s="16">
        <f t="shared" si="30"/>
        <v>0.0036219961501030933</v>
      </c>
      <c r="E459" s="16">
        <f t="shared" si="31"/>
        <v>-0.011298830648218362</v>
      </c>
    </row>
    <row r="460" spans="2:5" ht="15">
      <c r="B460" s="16">
        <f t="shared" si="29"/>
        <v>45.20000000000037</v>
      </c>
      <c r="C460" s="16">
        <f t="shared" si="32"/>
        <v>0.005137187716275288</v>
      </c>
      <c r="D460" s="16">
        <f t="shared" si="30"/>
        <v>0.004135714921730622</v>
      </c>
      <c r="E460" s="16">
        <f t="shared" si="31"/>
        <v>-0.0108852591560453</v>
      </c>
    </row>
    <row r="461" spans="2:5" ht="15">
      <c r="B461" s="16">
        <f t="shared" si="29"/>
        <v>45.300000000000374</v>
      </c>
      <c r="C461" s="16">
        <f t="shared" si="32"/>
        <v>0.004857751164780627</v>
      </c>
      <c r="D461" s="16">
        <f t="shared" si="30"/>
        <v>0.004621490038208684</v>
      </c>
      <c r="E461" s="16">
        <f t="shared" si="31"/>
        <v>-0.01042311015222443</v>
      </c>
    </row>
    <row r="462" spans="2:5" ht="15">
      <c r="B462" s="16">
        <f t="shared" si="29"/>
        <v>45.400000000000375</v>
      </c>
      <c r="C462" s="16">
        <f t="shared" si="32"/>
        <v>0.004557977687071528</v>
      </c>
      <c r="D462" s="16">
        <f t="shared" si="30"/>
        <v>0.005077287806915837</v>
      </c>
      <c r="E462" s="16">
        <f t="shared" si="31"/>
        <v>-0.009915381371532847</v>
      </c>
    </row>
    <row r="463" spans="2:5" ht="15">
      <c r="B463" s="16">
        <f t="shared" si="29"/>
        <v>45.50000000000038</v>
      </c>
      <c r="C463" s="16">
        <f t="shared" si="32"/>
        <v>0.004239653758105231</v>
      </c>
      <c r="D463" s="16">
        <f t="shared" si="30"/>
        <v>0.00550125318272636</v>
      </c>
      <c r="E463" s="16">
        <f t="shared" si="31"/>
        <v>-0.009365256053260211</v>
      </c>
    </row>
    <row r="464" spans="2:5" ht="15">
      <c r="B464" s="16">
        <f t="shared" si="29"/>
        <v>45.60000000000038</v>
      </c>
      <c r="C464" s="16">
        <f t="shared" si="32"/>
        <v>0.0039046333405241282</v>
      </c>
      <c r="D464" s="16">
        <f t="shared" si="30"/>
        <v>0.005891716516778773</v>
      </c>
      <c r="E464" s="16">
        <f t="shared" si="31"/>
        <v>-0.008776084401582333</v>
      </c>
    </row>
    <row r="465" spans="2:5" ht="15">
      <c r="B465" s="16">
        <f t="shared" si="29"/>
        <v>45.70000000000038</v>
      </c>
      <c r="C465" s="16">
        <f t="shared" si="32"/>
        <v>0.003554827660422555</v>
      </c>
      <c r="D465" s="16">
        <f t="shared" si="30"/>
        <v>0.006247199282821029</v>
      </c>
      <c r="E465" s="16">
        <f t="shared" si="31"/>
        <v>-0.00815136447330023</v>
      </c>
    </row>
    <row r="466" spans="2:5" ht="15">
      <c r="B466" s="16">
        <f t="shared" si="29"/>
        <v>45.80000000000038</v>
      </c>
      <c r="C466" s="16">
        <f t="shared" si="32"/>
        <v>0.0031921948413888178</v>
      </c>
      <c r="D466" s="16">
        <f t="shared" si="30"/>
        <v>0.006566418766959911</v>
      </c>
      <c r="E466" s="16">
        <f t="shared" si="31"/>
        <v>-0.007494722596604239</v>
      </c>
    </row>
    <row r="467" spans="2:5" ht="15">
      <c r="B467" s="16">
        <f t="shared" si="29"/>
        <v>45.90000000000038</v>
      </c>
      <c r="C467" s="16">
        <f t="shared" si="32"/>
        <v>0.002818729450656527</v>
      </c>
      <c r="D467" s="16">
        <f t="shared" si="30"/>
        <v>0.006848291712025563</v>
      </c>
      <c r="E467" s="16">
        <f t="shared" si="31"/>
        <v>-0.006809893425401683</v>
      </c>
    </row>
    <row r="468" spans="2:5" ht="15">
      <c r="B468" s="16">
        <f t="shared" si="29"/>
        <v>46.000000000000384</v>
      </c>
      <c r="C468" s="16">
        <f t="shared" si="32"/>
        <v>0.00243645201087746</v>
      </c>
      <c r="D468" s="16">
        <f t="shared" si="30"/>
        <v>0.007091936913113309</v>
      </c>
      <c r="E468" s="16">
        <f t="shared" si="31"/>
        <v>-0.006100699734090352</v>
      </c>
    </row>
    <row r="469" spans="2:5" ht="15">
      <c r="B469" s="16">
        <f t="shared" si="29"/>
        <v>46.100000000000385</v>
      </c>
      <c r="C469" s="16">
        <f t="shared" si="32"/>
        <v>0.0020473985304432533</v>
      </c>
      <c r="D469" s="16">
        <f t="shared" si="30"/>
        <v>0.007296676766157634</v>
      </c>
      <c r="E469" s="16">
        <f t="shared" si="31"/>
        <v>-0.005371032057474589</v>
      </c>
    </row>
    <row r="470" spans="2:5" ht="15">
      <c r="B470" s="16">
        <f t="shared" si="29"/>
        <v>46.20000000000039</v>
      </c>
      <c r="C470" s="16">
        <f t="shared" si="32"/>
        <v>0.001653610104442016</v>
      </c>
      <c r="D470" s="16">
        <f t="shared" si="30"/>
        <v>0.007462037776601835</v>
      </c>
      <c r="E470" s="16">
        <f t="shared" si="31"/>
        <v>-0.004624828279814405</v>
      </c>
    </row>
    <row r="471" spans="2:5" ht="15">
      <c r="B471" s="16">
        <f t="shared" si="29"/>
        <v>46.30000000000039</v>
      </c>
      <c r="C471" s="16">
        <f t="shared" si="32"/>
        <v>0.0012571226372461333</v>
      </c>
      <c r="D471" s="16">
        <f t="shared" si="30"/>
        <v>0.007587750040326449</v>
      </c>
      <c r="E471" s="16">
        <f t="shared" si="31"/>
        <v>-0.00386605327578176</v>
      </c>
    </row>
    <row r="472" spans="2:5" ht="15">
      <c r="B472" s="16">
        <f t="shared" si="29"/>
        <v>46.40000000000039</v>
      </c>
      <c r="C472" s="16">
        <f t="shared" si="32"/>
        <v>0.0008599567363982137</v>
      </c>
      <c r="D472" s="16">
        <f t="shared" si="30"/>
        <v>0.00767374571396627</v>
      </c>
      <c r="E472" s="16">
        <f t="shared" si="31"/>
        <v>-0.0030986787043851332</v>
      </c>
    </row>
    <row r="473" spans="2:5" ht="15">
      <c r="B473" s="16">
        <f t="shared" si="29"/>
        <v>46.50000000000039</v>
      </c>
      <c r="C473" s="16">
        <f t="shared" si="32"/>
        <v>0.00046410782590321567</v>
      </c>
      <c r="D473" s="16">
        <f t="shared" si="30"/>
        <v>0.007720156496556592</v>
      </c>
      <c r="E473" s="16">
        <f t="shared" si="31"/>
        <v>-0.002326663054729474</v>
      </c>
    </row>
    <row r="474" spans="2:5" ht="15">
      <c r="B474" s="16">
        <f t="shared" si="29"/>
        <v>46.60000000000039</v>
      </c>
      <c r="C474" s="16">
        <f t="shared" si="32"/>
        <v>7.153652525742791E-05</v>
      </c>
      <c r="D474" s="16">
        <f t="shared" si="30"/>
        <v>0.007727310149082334</v>
      </c>
      <c r="E474" s="16">
        <f t="shared" si="31"/>
        <v>-0.0015539320398212405</v>
      </c>
    </row>
    <row r="475" spans="2:5" ht="15">
      <c r="B475" s="16">
        <f t="shared" si="29"/>
        <v>46.700000000000394</v>
      </c>
      <c r="C475" s="16">
        <f t="shared" si="32"/>
        <v>-0.00031584066143893006</v>
      </c>
      <c r="D475" s="16">
        <f t="shared" si="30"/>
        <v>0.007695726082938442</v>
      </c>
      <c r="E475" s="16">
        <f t="shared" si="31"/>
        <v>-0.0007843594315273964</v>
      </c>
    </row>
    <row r="476" spans="2:5" ht="15">
      <c r="B476" s="16">
        <f t="shared" si="29"/>
        <v>46.800000000000395</v>
      </c>
      <c r="C476" s="16">
        <f t="shared" si="32"/>
        <v>-0.0006961603041162937</v>
      </c>
      <c r="D476" s="16">
        <f t="shared" si="30"/>
        <v>0.007626110052526812</v>
      </c>
      <c r="E476" s="16">
        <f t="shared" si="31"/>
        <v>-2.1748426274715107E-05</v>
      </c>
    </row>
    <row r="477" spans="2:5" ht="15">
      <c r="B477" s="16">
        <f t="shared" si="29"/>
        <v>46.9000000000004</v>
      </c>
      <c r="C477" s="16">
        <f t="shared" si="32"/>
        <v>-0.001067620613305964</v>
      </c>
      <c r="D477" s="16">
        <f t="shared" si="30"/>
        <v>0.007519347991196215</v>
      </c>
      <c r="E477" s="16">
        <f t="shared" si="31"/>
        <v>0.0007301863728449065</v>
      </c>
    </row>
    <row r="478" spans="2:5" ht="15">
      <c r="B478" s="16">
        <f t="shared" si="29"/>
        <v>47.0000000000004</v>
      </c>
      <c r="C478" s="16">
        <f t="shared" si="32"/>
        <v>-0.001428489577357711</v>
      </c>
      <c r="D478" s="16">
        <f t="shared" si="30"/>
        <v>0.007376499033460444</v>
      </c>
      <c r="E478" s="16">
        <f t="shared" si="31"/>
        <v>0.001467836276190951</v>
      </c>
    </row>
    <row r="479" spans="2:5" ht="15">
      <c r="B479" s="16">
        <f t="shared" si="29"/>
        <v>47.1000000000004</v>
      </c>
      <c r="C479" s="16">
        <f t="shared" si="32"/>
        <v>-0.0017771126356906544</v>
      </c>
      <c r="D479" s="16">
        <f t="shared" si="30"/>
        <v>0.007198787769891379</v>
      </c>
      <c r="E479" s="16">
        <f t="shared" si="31"/>
        <v>0.0021877150531800886</v>
      </c>
    </row>
    <row r="480" spans="2:5" ht="15">
      <c r="B480" s="16">
        <f t="shared" si="29"/>
        <v>47.2000000000004</v>
      </c>
      <c r="C480" s="16">
        <f t="shared" si="32"/>
        <v>-0.00211191985627264</v>
      </c>
      <c r="D480" s="16">
        <f t="shared" si="30"/>
        <v>0.006987595784264115</v>
      </c>
      <c r="E480" s="16">
        <f t="shared" si="31"/>
        <v>0.0028864746316065</v>
      </c>
    </row>
    <row r="481" spans="2:5" ht="15">
      <c r="B481" s="16">
        <f t="shared" si="29"/>
        <v>47.3000000000004</v>
      </c>
      <c r="C481" s="16">
        <f t="shared" si="32"/>
        <v>-0.0024314325884519875</v>
      </c>
      <c r="D481" s="16">
        <f t="shared" si="30"/>
        <v>0.006744452525418916</v>
      </c>
      <c r="E481" s="16">
        <f t="shared" si="31"/>
        <v>0.0035609198841483917</v>
      </c>
    </row>
    <row r="482" spans="2:5" ht="15">
      <c r="B482" s="16">
        <f t="shared" si="29"/>
        <v>47.400000000000404</v>
      </c>
      <c r="C482" s="16">
        <f t="shared" si="32"/>
        <v>-0.002734269565297086</v>
      </c>
      <c r="D482" s="16">
        <f t="shared" si="30"/>
        <v>0.006471025568889207</v>
      </c>
      <c r="E482" s="16">
        <f t="shared" si="31"/>
        <v>0.004208022441037312</v>
      </c>
    </row>
    <row r="483" spans="2:5" ht="15">
      <c r="B483" s="16">
        <f t="shared" si="29"/>
        <v>47.500000000000405</v>
      </c>
      <c r="C483" s="16">
        <f t="shared" si="32"/>
        <v>-0.003019152432717275</v>
      </c>
      <c r="D483" s="16">
        <f t="shared" si="30"/>
        <v>0.006169110325617479</v>
      </c>
      <c r="E483" s="16">
        <f t="shared" si="31"/>
        <v>0.00482493347359906</v>
      </c>
    </row>
    <row r="484" spans="2:5" ht="15">
      <c r="B484" s="16">
        <f t="shared" si="29"/>
        <v>47.600000000000406</v>
      </c>
      <c r="C484" s="16">
        <f t="shared" si="32"/>
        <v>-0.003284910685825944</v>
      </c>
      <c r="D484" s="16">
        <f t="shared" si="30"/>
        <v>0.005840619257034885</v>
      </c>
      <c r="E484" s="16">
        <f t="shared" si="31"/>
        <v>0.005408995399302548</v>
      </c>
    </row>
    <row r="485" spans="2:5" ht="15">
      <c r="B485" s="16">
        <f t="shared" si="29"/>
        <v>47.70000000000041</v>
      </c>
      <c r="C485" s="16">
        <f t="shared" si="32"/>
        <v>-0.0035304859962468947</v>
      </c>
      <c r="D485" s="16">
        <f t="shared" si="30"/>
        <v>0.0054875706574101955</v>
      </c>
      <c r="E485" s="16">
        <f t="shared" si="31"/>
        <v>0.005957752465043568</v>
      </c>
    </row>
    <row r="486" spans="2:5" ht="15">
      <c r="B486" s="16">
        <f t="shared" si="29"/>
        <v>47.80000000000041</v>
      </c>
      <c r="C486" s="16">
        <f t="shared" si="32"/>
        <v>-0.003754935917340798</v>
      </c>
      <c r="D486" s="16">
        <f t="shared" si="30"/>
        <v>0.005112077065676116</v>
      </c>
      <c r="E486" s="16">
        <f t="shared" si="31"/>
        <v>0.006468960171611179</v>
      </c>
    </row>
    <row r="487" spans="2:5" ht="15">
      <c r="B487" s="16">
        <f t="shared" si="29"/>
        <v>47.90000000000041</v>
      </c>
      <c r="C487" s="16">
        <f t="shared" si="32"/>
        <v>-0.003957436957623152</v>
      </c>
      <c r="D487" s="16">
        <f t="shared" si="30"/>
        <v>0.004716333369913801</v>
      </c>
      <c r="E487" s="16">
        <f t="shared" si="31"/>
        <v>0.0069405935086025595</v>
      </c>
    </row>
    <row r="488" spans="2:5" ht="15">
      <c r="B488" s="16">
        <f t="shared" si="29"/>
        <v>48.00000000000041</v>
      </c>
      <c r="C488" s="16">
        <f t="shared" si="32"/>
        <v>-0.0041372870159417695</v>
      </c>
      <c r="D488" s="16">
        <f t="shared" si="30"/>
        <v>0.004302604668319623</v>
      </c>
      <c r="E488" s="16">
        <f t="shared" si="31"/>
        <v>0.0073708539754345215</v>
      </c>
    </row>
    <row r="489" spans="2:5" ht="15">
      <c r="B489" s="16">
        <f t="shared" si="29"/>
        <v>48.10000000000041</v>
      </c>
      <c r="C489" s="16">
        <f t="shared" si="32"/>
        <v>-0.004293907175264001</v>
      </c>
      <c r="D489" s="16">
        <f t="shared" si="30"/>
        <v>0.003873213950793223</v>
      </c>
      <c r="E489" s="16">
        <f t="shared" si="31"/>
        <v>0.0077581753705138435</v>
      </c>
    </row>
    <row r="490" spans="2:5" ht="15">
      <c r="B490" s="16">
        <f t="shared" si="29"/>
        <v>48.200000000000415</v>
      </c>
      <c r="C490" s="16">
        <f t="shared" si="32"/>
        <v>-0.004426842855175367</v>
      </c>
      <c r="D490" s="16">
        <f t="shared" si="30"/>
        <v>0.0034305296652756864</v>
      </c>
      <c r="E490" s="16">
        <f t="shared" si="31"/>
        <v>0.008101228337041412</v>
      </c>
    </row>
    <row r="491" spans="2:5" ht="15">
      <c r="B491" s="16">
        <f t="shared" si="29"/>
        <v>48.300000000000416</v>
      </c>
      <c r="C491" s="16">
        <f t="shared" si="32"/>
        <v>-0.004535764326396317</v>
      </c>
      <c r="D491" s="16">
        <f t="shared" si="30"/>
        <v>0.0029769532326360546</v>
      </c>
      <c r="E491" s="16">
        <f t="shared" si="31"/>
        <v>0.008398923660305018</v>
      </c>
    </row>
    <row r="492" spans="2:5" ht="15">
      <c r="B492" s="16">
        <f t="shared" si="29"/>
        <v>48.40000000000042</v>
      </c>
      <c r="C492" s="16">
        <f t="shared" si="32"/>
        <v>-0.004620466593766943</v>
      </c>
      <c r="D492" s="16">
        <f t="shared" si="30"/>
        <v>0.00251490657325936</v>
      </c>
      <c r="E492" s="16">
        <f t="shared" si="31"/>
        <v>0.008650414317630955</v>
      </c>
    </row>
    <row r="493" spans="2:5" ht="15">
      <c r="B493" s="16">
        <f t="shared" si="29"/>
        <v>48.50000000000042</v>
      </c>
      <c r="C493" s="16">
        <f t="shared" si="32"/>
        <v>-0.004680868657215941</v>
      </c>
      <c r="D493" s="16">
        <f t="shared" si="30"/>
        <v>0.002046819707537766</v>
      </c>
      <c r="E493" s="16">
        <f t="shared" si="31"/>
        <v>0.00885509628838473</v>
      </c>
    </row>
    <row r="494" spans="2:5" ht="15">
      <c r="B494" s="16">
        <f t="shared" si="29"/>
        <v>48.60000000000042</v>
      </c>
      <c r="C494" s="16">
        <f t="shared" si="32"/>
        <v>-0.004717012163205609</v>
      </c>
      <c r="D494" s="16">
        <f t="shared" si="30"/>
        <v>0.0015751184912172049</v>
      </c>
      <c r="E494" s="16">
        <f t="shared" si="31"/>
        <v>0.00901260813750645</v>
      </c>
    </row>
    <row r="495" spans="2:5" ht="15">
      <c r="B495" s="16">
        <f t="shared" si="29"/>
        <v>48.70000000000042</v>
      </c>
      <c r="C495" s="16">
        <f t="shared" si="32"/>
        <v>-0.004729059462015627</v>
      </c>
      <c r="D495" s="16">
        <f t="shared" si="30"/>
        <v>0.0011022125450156422</v>
      </c>
      <c r="E495" s="16">
        <f t="shared" si="31"/>
        <v>0.009122829392008015</v>
      </c>
    </row>
    <row r="496" spans="2:5" ht="15">
      <c r="B496" s="16">
        <f t="shared" si="29"/>
        <v>48.80000000000042</v>
      </c>
      <c r="C496" s="16">
        <f t="shared" si="32"/>
        <v>-0.004717291088981897</v>
      </c>
      <c r="D496" s="16">
        <f t="shared" si="30"/>
        <v>0.0006304834361174525</v>
      </c>
      <c r="E496" s="16">
        <f t="shared" si="31"/>
        <v>0.00918587773561976</v>
      </c>
    </row>
    <row r="497" spans="2:5" ht="15">
      <c r="B497" s="16">
        <f t="shared" si="29"/>
        <v>48.900000000000425</v>
      </c>
      <c r="C497" s="16">
        <f t="shared" si="32"/>
        <v>-0.0046821026904307695</v>
      </c>
      <c r="D497" s="16">
        <f t="shared" si="30"/>
        <v>0.00016227316707437554</v>
      </c>
      <c r="E497" s="16">
        <f t="shared" si="31"/>
        <v>0.009202105052327197</v>
      </c>
    </row>
    <row r="498" spans="2:5" ht="15">
      <c r="B498" s="16">
        <f t="shared" si="29"/>
        <v>49.000000000000426</v>
      </c>
      <c r="C498" s="16">
        <f t="shared" si="32"/>
        <v>-0.00462400141753218</v>
      </c>
      <c r="D498" s="16">
        <f t="shared" si="30"/>
        <v>-0.00030012697467884247</v>
      </c>
      <c r="E498" s="16">
        <f t="shared" si="31"/>
        <v>0.009172092354859312</v>
      </c>
    </row>
    <row r="499" spans="2:5" ht="15">
      <c r="B499" s="16">
        <f t="shared" si="29"/>
        <v>49.10000000000043</v>
      </c>
      <c r="C499" s="16">
        <f t="shared" si="32"/>
        <v>-0.004543601813627173</v>
      </c>
      <c r="D499" s="16">
        <f t="shared" si="30"/>
        <v>-0.0007544871560415597</v>
      </c>
      <c r="E499" s="16">
        <f t="shared" si="31"/>
        <v>0.009096643639255155</v>
      </c>
    </row>
    <row r="500" spans="2:5" ht="15">
      <c r="B500" s="16">
        <f t="shared" si="29"/>
        <v>49.20000000000043</v>
      </c>
      <c r="C500" s="16">
        <f t="shared" si="32"/>
        <v>-0.00444162122275655</v>
      </c>
      <c r="D500" s="16">
        <f t="shared" si="30"/>
        <v>-0.0011986492783172147</v>
      </c>
      <c r="E500" s="16">
        <f t="shared" si="31"/>
        <v>0.008976778711423434</v>
      </c>
    </row>
    <row r="501" spans="2:5" ht="15">
      <c r="B501" s="16">
        <f t="shared" si="29"/>
        <v>49.30000000000043</v>
      </c>
      <c r="C501" s="16">
        <f t="shared" si="32"/>
        <v>-0.004318874749119224</v>
      </c>
      <c r="D501" s="16">
        <f t="shared" si="30"/>
        <v>-0.0016305367532291372</v>
      </c>
      <c r="E501" s="16">
        <f t="shared" si="31"/>
        <v>0.00881372503610052</v>
      </c>
    </row>
    <row r="502" spans="2:5" ht="15">
      <c r="B502" s="16">
        <f t="shared" si="29"/>
        <v>49.40000000000043</v>
      </c>
      <c r="C502" s="16">
        <f t="shared" si="32"/>
        <v>-0.004176269799013816</v>
      </c>
      <c r="D502" s="16">
        <f t="shared" si="30"/>
        <v>-0.002048163733130519</v>
      </c>
      <c r="E502" s="16">
        <f t="shared" si="31"/>
        <v>0.008608908662787467</v>
      </c>
    </row>
    <row r="503" spans="2:5" ht="15">
      <c r="B503" s="16">
        <f t="shared" si="29"/>
        <v>49.50000000000043</v>
      </c>
      <c r="C503" s="16">
        <f t="shared" si="32"/>
        <v>-0.004014800238458345</v>
      </c>
      <c r="D503" s="16">
        <f t="shared" si="30"/>
        <v>-0.0024496437569763536</v>
      </c>
      <c r="E503" s="16">
        <f t="shared" si="31"/>
        <v>0.008363944287089833</v>
      </c>
    </row>
    <row r="504" spans="2:5" ht="15">
      <c r="B504" s="16">
        <f t="shared" si="29"/>
        <v>49.600000000000435</v>
      </c>
      <c r="C504" s="16">
        <f t="shared" si="32"/>
        <v>-0.0038355402011350623</v>
      </c>
      <c r="D504" s="16">
        <f t="shared" si="30"/>
        <v>-0.00283319777708986</v>
      </c>
      <c r="E504" s="16">
        <f t="shared" si="31"/>
        <v>0.008080624509380846</v>
      </c>
    </row>
    <row r="505" spans="2:5" ht="15">
      <c r="B505" s="16">
        <f t="shared" si="29"/>
        <v>49.700000000000436</v>
      </c>
      <c r="C505" s="16">
        <f t="shared" si="32"/>
        <v>-0.0036396375825658448</v>
      </c>
      <c r="D505" s="16">
        <f t="shared" si="30"/>
        <v>-0.0031971615353464443</v>
      </c>
      <c r="E505" s="16">
        <f t="shared" si="31"/>
        <v>0.007760908355846202</v>
      </c>
    </row>
    <row r="506" spans="2:5" ht="15">
      <c r="B506" s="16">
        <f t="shared" si="29"/>
        <v>49.80000000000044</v>
      </c>
      <c r="C506" s="16">
        <f t="shared" si="32"/>
        <v>-0.003428307257484648</v>
      </c>
      <c r="D506" s="16">
        <f t="shared" si="30"/>
        <v>-0.003539992261094909</v>
      </c>
      <c r="E506" s="16">
        <f t="shared" si="31"/>
        <v>0.007406909129736711</v>
      </c>
    </row>
    <row r="507" spans="2:5" ht="15">
      <c r="B507" s="16">
        <f t="shared" si="29"/>
        <v>49.90000000000044</v>
      </c>
      <c r="C507" s="16">
        <f t="shared" si="32"/>
        <v>-0.0032028240582347334</v>
      </c>
      <c r="D507" s="16">
        <f t="shared" si="30"/>
        <v>-0.0038602746669183824</v>
      </c>
      <c r="E507" s="16">
        <f t="shared" si="31"/>
        <v>0.007020881663044872</v>
      </c>
    </row>
    <row r="508" spans="2:5" ht="15">
      <c r="B508" s="16">
        <f t="shared" si="29"/>
        <v>50.00000000000044</v>
      </c>
      <c r="C508" s="16">
        <f t="shared" si="32"/>
        <v>-0.0029645155526783103</v>
      </c>
      <c r="D508" s="16">
        <f t="shared" si="30"/>
        <v>-0.004156726222186213</v>
      </c>
      <c r="E508" s="16">
        <f t="shared" si="31"/>
        <v>0.006605209040826251</v>
      </c>
    </row>
    <row r="509" spans="2:5" ht="15">
      <c r="B509" s="16">
        <f t="shared" si="29"/>
        <v>50.10000000000044</v>
      </c>
      <c r="C509" s="16">
        <f t="shared" si="32"/>
        <v>-0.0027147546605643634</v>
      </c>
      <c r="D509" s="16">
        <f t="shared" si="30"/>
        <v>-0.00442820168824265</v>
      </c>
      <c r="E509" s="16">
        <f t="shared" si="31"/>
        <v>0.006162388872001986</v>
      </c>
    </row>
    <row r="510" spans="2:5" ht="15">
      <c r="B510" s="16">
        <f t="shared" si="29"/>
        <v>50.20000000000044</v>
      </c>
      <c r="C510" s="16">
        <f t="shared" si="32"/>
        <v>-0.0024549521475573737</v>
      </c>
      <c r="D510" s="16">
        <f t="shared" si="30"/>
        <v>-0.004673696902998388</v>
      </c>
      <c r="E510" s="16">
        <f t="shared" si="31"/>
        <v>0.005695019181702147</v>
      </c>
    </row>
    <row r="511" spans="2:5" ht="15">
      <c r="B511" s="16">
        <f t="shared" si="29"/>
        <v>50.300000000000445</v>
      </c>
      <c r="C511" s="16">
        <f t="shared" si="32"/>
        <v>-0.0021865490361869283</v>
      </c>
      <c r="D511" s="16">
        <f t="shared" si="30"/>
        <v>-0.00489235180661708</v>
      </c>
      <c r="E511" s="16">
        <f t="shared" si="31"/>
        <v>0.005205784001040439</v>
      </c>
    </row>
    <row r="512" spans="2:5" ht="15">
      <c r="B512" s="16">
        <f t="shared" si="29"/>
        <v>50.400000000000446</v>
      </c>
      <c r="C512" s="16">
        <f t="shared" si="32"/>
        <v>-0.0019110089728383807</v>
      </c>
      <c r="D512" s="16">
        <f t="shared" si="30"/>
        <v>-0.005083452703900918</v>
      </c>
      <c r="E512" s="16">
        <f t="shared" si="31"/>
        <v>0.0046974387306503475</v>
      </c>
    </row>
    <row r="513" spans="2:5" ht="15">
      <c r="B513" s="16">
        <f t="shared" si="29"/>
        <v>50.50000000000045</v>
      </c>
      <c r="C513" s="16">
        <f t="shared" si="32"/>
        <v>-0.0016298105895712878</v>
      </c>
      <c r="D513" s="16">
        <f t="shared" si="30"/>
        <v>-0.005246433762858047</v>
      </c>
      <c r="E513" s="16">
        <f t="shared" si="31"/>
        <v>0.004172795354364543</v>
      </c>
    </row>
    <row r="514" spans="2:5" ht="15">
      <c r="B514" s="16">
        <f t="shared" si="29"/>
        <v>50.60000000000045</v>
      </c>
      <c r="C514" s="16">
        <f t="shared" si="32"/>
        <v>-0.0013444398990296754</v>
      </c>
      <c r="D514" s="16">
        <f t="shared" si="30"/>
        <v>-0.005380877752761014</v>
      </c>
      <c r="E514" s="16">
        <f t="shared" si="31"/>
        <v>0.0036347075790884413</v>
      </c>
    </row>
    <row r="515" spans="2:5" ht="15">
      <c r="B515" s="16">
        <f t="shared" si="29"/>
        <v>50.70000000000045</v>
      </c>
      <c r="C515" s="16">
        <f t="shared" si="32"/>
        <v>-0.0010563827600015918</v>
      </c>
      <c r="D515" s="16">
        <f t="shared" si="30"/>
        <v>-0.0054865160287611734</v>
      </c>
      <c r="E515" s="16">
        <f t="shared" si="31"/>
        <v>0.003086055976212324</v>
      </c>
    </row>
    <row r="516" spans="2:5" ht="15">
      <c r="B516" s="16">
        <f t="shared" si="29"/>
        <v>50.80000000000045</v>
      </c>
      <c r="C516" s="16">
        <f t="shared" si="32"/>
        <v>-0.0007671174503010193</v>
      </c>
      <c r="D516" s="16">
        <f t="shared" si="30"/>
        <v>-0.005563227773791275</v>
      </c>
      <c r="E516" s="16">
        <f t="shared" si="31"/>
        <v>0.0025297331988331966</v>
      </c>
    </row>
    <row r="517" spans="2:5" ht="15">
      <c r="B517" s="16">
        <f t="shared" si="29"/>
        <v>50.90000000000045</v>
      </c>
      <c r="C517" s="16">
        <f t="shared" si="32"/>
        <v>-0.0004781073825899679</v>
      </c>
      <c r="D517" s="16">
        <f t="shared" si="30"/>
        <v>-0.0056110385120502725</v>
      </c>
      <c r="E517" s="16">
        <f t="shared" si="31"/>
        <v>0.0019686293476281693</v>
      </c>
    </row>
    <row r="518" spans="2:5" ht="15">
      <c r="B518" s="16">
        <f t="shared" si="29"/>
        <v>51.000000000000455</v>
      </c>
      <c r="C518" s="16">
        <f t="shared" si="32"/>
        <v>-0.00019079399754015993</v>
      </c>
      <c r="D518" s="16">
        <f t="shared" si="30"/>
        <v>-0.005630117911804289</v>
      </c>
      <c r="E518" s="16">
        <f t="shared" si="31"/>
        <v>0.0014056175564477404</v>
      </c>
    </row>
    <row r="519" spans="2:5" ht="15">
      <c r="B519" s="16">
        <f t="shared" si="29"/>
        <v>51.100000000000456</v>
      </c>
      <c r="C519" s="16">
        <f t="shared" si="32"/>
        <v>9.34101326394613E-05</v>
      </c>
      <c r="D519" s="16">
        <f t="shared" si="30"/>
        <v>-0.005620776898540343</v>
      </c>
      <c r="E519" s="16">
        <f t="shared" si="31"/>
        <v>0.0008435398665937061</v>
      </c>
    </row>
    <row r="520" spans="2:5" ht="15">
      <c r="B520" s="16">
        <f aca="true" t="shared" si="33" ref="B520:B583">B519+B$4</f>
        <v>51.20000000000046</v>
      </c>
      <c r="C520" s="16">
        <f t="shared" si="32"/>
        <v>0.0003731279588020605</v>
      </c>
      <c r="D520" s="16">
        <f aca="true" t="shared" si="34" ref="D520:D583">D519+C520*B$4</f>
        <v>-0.005583464102660137</v>
      </c>
      <c r="E520" s="16">
        <f aca="true" t="shared" si="35" ref="E520:E583">E519+D520*B$4</f>
        <v>0.0002851934563276924</v>
      </c>
    </row>
    <row r="521" spans="2:5" ht="15">
      <c r="B521" s="16">
        <f t="shared" si="33"/>
        <v>51.30000000000046</v>
      </c>
      <c r="C521" s="16">
        <f t="shared" si="32"/>
        <v>0.0006470243377366828</v>
      </c>
      <c r="D521" s="16">
        <f t="shared" si="34"/>
        <v>-0.005518761668886469</v>
      </c>
      <c r="E521" s="16">
        <f t="shared" si="35"/>
        <v>-0.00026668271056095455</v>
      </c>
    </row>
    <row r="522" spans="2:5" ht="15">
      <c r="B522" s="16">
        <f t="shared" si="33"/>
        <v>51.40000000000046</v>
      </c>
      <c r="C522" s="16">
        <f aca="true" t="shared" si="36" ref="C522:C585">-(E521*B$2+D521*B$3*2*SQRT(B$1*B$2))/B$1</f>
        <v>0.0009138121152448795</v>
      </c>
      <c r="D522" s="16">
        <f t="shared" si="34"/>
        <v>-0.0054273804573619815</v>
      </c>
      <c r="E522" s="16">
        <f t="shared" si="35"/>
        <v>-0.0008094207562971528</v>
      </c>
    </row>
    <row r="523" spans="2:5" ht="15">
      <c r="B523" s="16">
        <f t="shared" si="33"/>
        <v>51.50000000000046</v>
      </c>
      <c r="C523" s="16">
        <f t="shared" si="36"/>
        <v>0.0011722578832445772</v>
      </c>
      <c r="D523" s="16">
        <f t="shared" si="34"/>
        <v>-0.005310154669037523</v>
      </c>
      <c r="E523" s="16">
        <f t="shared" si="35"/>
        <v>-0.0013404362232009052</v>
      </c>
    </row>
    <row r="524" spans="2:5" ht="15">
      <c r="B524" s="16">
        <f t="shared" si="33"/>
        <v>51.60000000000046</v>
      </c>
      <c r="C524" s="16">
        <f t="shared" si="36"/>
        <v>0.0014211873867256207</v>
      </c>
      <c r="D524" s="16">
        <f t="shared" si="34"/>
        <v>-0.005168035930364961</v>
      </c>
      <c r="E524" s="16">
        <f t="shared" si="35"/>
        <v>-0.0018572398162374013</v>
      </c>
    </row>
    <row r="525" spans="2:5" ht="15">
      <c r="B525" s="16">
        <f t="shared" si="33"/>
        <v>51.700000000000465</v>
      </c>
      <c r="C525" s="16">
        <f t="shared" si="36"/>
        <v>0.0016594905584740591</v>
      </c>
      <c r="D525" s="16">
        <f t="shared" si="34"/>
        <v>-0.005002086874517555</v>
      </c>
      <c r="E525" s="16">
        <f t="shared" si="35"/>
        <v>-0.002357448503689157</v>
      </c>
    </row>
    <row r="526" spans="2:5" ht="15">
      <c r="B526" s="16">
        <f t="shared" si="33"/>
        <v>51.800000000000466</v>
      </c>
      <c r="C526" s="16">
        <f t="shared" si="36"/>
        <v>0.001886126161655696</v>
      </c>
      <c r="D526" s="16">
        <f t="shared" si="34"/>
        <v>-0.0048134742583519855</v>
      </c>
      <c r="E526" s="16">
        <f t="shared" si="35"/>
        <v>-0.002838795929524356</v>
      </c>
    </row>
    <row r="527" spans="2:5" ht="15">
      <c r="B527" s="16">
        <f t="shared" si="33"/>
        <v>51.90000000000047</v>
      </c>
      <c r="C527" s="16">
        <f t="shared" si="36"/>
        <v>0.002100126022591693</v>
      </c>
      <c r="D527" s="16">
        <f t="shared" si="34"/>
        <v>-0.004603461656092816</v>
      </c>
      <c r="E527" s="16">
        <f t="shared" si="35"/>
        <v>-0.0032991420951336376</v>
      </c>
    </row>
    <row r="528" spans="2:5" ht="15">
      <c r="B528" s="16">
        <f t="shared" si="33"/>
        <v>52.00000000000047</v>
      </c>
      <c r="C528" s="16">
        <f t="shared" si="36"/>
        <v>0.0023005988383579157</v>
      </c>
      <c r="D528" s="16">
        <f t="shared" si="34"/>
        <v>-0.004373401772257025</v>
      </c>
      <c r="E528" s="16">
        <f t="shared" si="35"/>
        <v>-0.00373648227235934</v>
      </c>
    </row>
    <row r="529" spans="2:5" ht="15">
      <c r="B529" s="16">
        <f t="shared" si="33"/>
        <v>52.10000000000047</v>
      </c>
      <c r="C529" s="16">
        <f t="shared" si="36"/>
        <v>0.0024867335461829115</v>
      </c>
      <c r="D529" s="16">
        <f t="shared" si="34"/>
        <v>-0.004124728417638734</v>
      </c>
      <c r="E529" s="16">
        <f t="shared" si="35"/>
        <v>-0.004148955114123214</v>
      </c>
    </row>
    <row r="530" spans="2:5" ht="15">
      <c r="B530" s="16">
        <f t="shared" si="33"/>
        <v>52.20000000000047</v>
      </c>
      <c r="C530" s="16">
        <f t="shared" si="36"/>
        <v>0.002657802243994648</v>
      </c>
      <c r="D530" s="16">
        <f t="shared" si="34"/>
        <v>-0.003858948193239269</v>
      </c>
      <c r="E530" s="16">
        <f t="shared" si="35"/>
        <v>-0.00453484993344714</v>
      </c>
    </row>
    <row r="531" spans="2:5" ht="15">
      <c r="B531" s="16">
        <f t="shared" si="33"/>
        <v>52.30000000000047</v>
      </c>
      <c r="C531" s="16">
        <f t="shared" si="36"/>
        <v>0.002813162653860983</v>
      </c>
      <c r="D531" s="16">
        <f t="shared" si="34"/>
        <v>-0.0035776319278531706</v>
      </c>
      <c r="E531" s="16">
        <f t="shared" si="35"/>
        <v>-0.004892613126232457</v>
      </c>
    </row>
    <row r="532" spans="2:5" ht="15">
      <c r="B532" s="16">
        <f t="shared" si="33"/>
        <v>52.400000000000475</v>
      </c>
      <c r="C532" s="16">
        <f t="shared" si="36"/>
        <v>0.0029522601224711243</v>
      </c>
      <c r="D532" s="16">
        <f t="shared" si="34"/>
        <v>-0.003282405915606058</v>
      </c>
      <c r="E532" s="16">
        <f t="shared" si="35"/>
        <v>-0.005220853717793063</v>
      </c>
    </row>
    <row r="533" spans="2:5" ht="15">
      <c r="B533" s="16">
        <f t="shared" si="33"/>
        <v>52.500000000000476</v>
      </c>
      <c r="C533" s="16">
        <f t="shared" si="36"/>
        <v>0.003074629155202908</v>
      </c>
      <c r="D533" s="16">
        <f t="shared" si="34"/>
        <v>-0.002974943000085767</v>
      </c>
      <c r="E533" s="16">
        <f t="shared" si="35"/>
        <v>-0.00551834801780164</v>
      </c>
    </row>
    <row r="534" spans="2:5" ht="15">
      <c r="B534" s="16">
        <f t="shared" si="33"/>
        <v>52.60000000000048</v>
      </c>
      <c r="C534" s="16">
        <f t="shared" si="36"/>
        <v>0.0031798944827016395</v>
      </c>
      <c r="D534" s="16">
        <f t="shared" si="34"/>
        <v>-0.0026569535518156033</v>
      </c>
      <c r="E534" s="16">
        <f t="shared" si="35"/>
        <v>-0.0057840433729832</v>
      </c>
    </row>
    <row r="535" spans="2:5" ht="15">
      <c r="B535" s="16">
        <f t="shared" si="33"/>
        <v>52.70000000000048</v>
      </c>
      <c r="C535" s="16">
        <f t="shared" si="36"/>
        <v>0.0032677716612488994</v>
      </c>
      <c r="D535" s="16">
        <f t="shared" si="34"/>
        <v>-0.0023301763856907135</v>
      </c>
      <c r="E535" s="16">
        <f t="shared" si="35"/>
        <v>-0.006017061011552271</v>
      </c>
    </row>
    <row r="536" spans="2:5" ht="15">
      <c r="B536" s="16">
        <f t="shared" si="33"/>
        <v>52.80000000000048</v>
      </c>
      <c r="C536" s="16">
        <f t="shared" si="36"/>
        <v>0.003338067210512668</v>
      </c>
      <c r="D536" s="16">
        <f t="shared" si="34"/>
        <v>-0.001996369664639447</v>
      </c>
      <c r="E536" s="16">
        <f t="shared" si="35"/>
        <v>-0.006216697978016216</v>
      </c>
    </row>
    <row r="537" spans="2:5" ht="15">
      <c r="B537" s="16">
        <f t="shared" si="33"/>
        <v>52.90000000000048</v>
      </c>
      <c r="C537" s="16">
        <f t="shared" si="36"/>
        <v>0.0033906782945324412</v>
      </c>
      <c r="D537" s="16">
        <f t="shared" si="34"/>
        <v>-0.0016573018351862027</v>
      </c>
      <c r="E537" s="16">
        <f t="shared" si="35"/>
        <v>-0.006382428161534837</v>
      </c>
    </row>
    <row r="538" spans="2:5" ht="15">
      <c r="B538" s="16">
        <f t="shared" si="33"/>
        <v>53.00000000000048</v>
      </c>
      <c r="C538" s="16">
        <f t="shared" si="36"/>
        <v>0.003425591953994033</v>
      </c>
      <c r="D538" s="16">
        <f t="shared" si="34"/>
        <v>-0.0013147426397867993</v>
      </c>
      <c r="E538" s="16">
        <f t="shared" si="35"/>
        <v>-0.006513902425513516</v>
      </c>
    </row>
    <row r="539" spans="2:5" ht="15">
      <c r="B539" s="16">
        <f t="shared" si="33"/>
        <v>53.100000000000485</v>
      </c>
      <c r="C539" s="16">
        <f t="shared" si="36"/>
        <v>0.0034428838999784276</v>
      </c>
      <c r="D539" s="16">
        <f t="shared" si="34"/>
        <v>-0.0009704542497889566</v>
      </c>
      <c r="E539" s="16">
        <f t="shared" si="35"/>
        <v>-0.006610947850492412</v>
      </c>
    </row>
    <row r="540" spans="2:5" ht="15">
      <c r="B540" s="16">
        <f t="shared" si="33"/>
        <v>53.200000000000486</v>
      </c>
      <c r="C540" s="16">
        <f t="shared" si="36"/>
        <v>0.003442716881417621</v>
      </c>
      <c r="D540" s="16">
        <f t="shared" si="34"/>
        <v>-0.0006261825616471945</v>
      </c>
      <c r="E540" s="16">
        <f t="shared" si="35"/>
        <v>-0.006673566106657131</v>
      </c>
    </row>
    <row r="541" spans="2:5" ht="15">
      <c r="B541" s="16">
        <f t="shared" si="33"/>
        <v>53.30000000000049</v>
      </c>
      <c r="C541" s="16">
        <f t="shared" si="36"/>
        <v>0.0034253386404488645</v>
      </c>
      <c r="D541" s="16">
        <f t="shared" si="34"/>
        <v>-0.00028364869760230806</v>
      </c>
      <c r="E541" s="16">
        <f t="shared" si="35"/>
        <v>-0.006701930976417362</v>
      </c>
    </row>
    <row r="542" spans="2:5" ht="15">
      <c r="B542" s="16">
        <f t="shared" si="33"/>
        <v>53.40000000000049</v>
      </c>
      <c r="C542" s="16">
        <f t="shared" si="36"/>
        <v>0.0033910794717185457</v>
      </c>
      <c r="D542" s="16">
        <f t="shared" si="34"/>
        <v>5.5459249569546505E-05</v>
      </c>
      <c r="E542" s="16">
        <f t="shared" si="35"/>
        <v>-0.006696385051460407</v>
      </c>
    </row>
    <row r="543" spans="2:5" ht="15">
      <c r="B543" s="16">
        <f t="shared" si="33"/>
        <v>53.50000000000049</v>
      </c>
      <c r="C543" s="16">
        <f t="shared" si="36"/>
        <v>0.0033403494034401748</v>
      </c>
      <c r="D543" s="16">
        <f t="shared" si="34"/>
        <v>0.000389494189913564</v>
      </c>
      <c r="E543" s="16">
        <f t="shared" si="35"/>
        <v>-0.006657435632469051</v>
      </c>
    </row>
    <row r="544" spans="2:5" ht="15">
      <c r="B544" s="16">
        <f t="shared" si="33"/>
        <v>53.60000000000049</v>
      </c>
      <c r="C544" s="16">
        <f t="shared" si="36"/>
        <v>0.003273635019650397</v>
      </c>
      <c r="D544" s="16">
        <f t="shared" si="34"/>
        <v>0.0007168576918786037</v>
      </c>
      <c r="E544" s="16">
        <f t="shared" si="35"/>
        <v>-0.006585749863281191</v>
      </c>
    </row>
    <row r="545" spans="2:5" ht="15">
      <c r="B545" s="16">
        <f t="shared" si="33"/>
        <v>53.70000000000049</v>
      </c>
      <c r="C545" s="16">
        <f t="shared" si="36"/>
        <v>0.003191495944625976</v>
      </c>
      <c r="D545" s="16">
        <f t="shared" si="34"/>
        <v>0.0010360072863412012</v>
      </c>
      <c r="E545" s="16">
        <f t="shared" si="35"/>
        <v>-0.006482149134647071</v>
      </c>
    </row>
    <row r="546" spans="2:5" ht="15">
      <c r="B546" s="16">
        <f t="shared" si="33"/>
        <v>53.800000000000495</v>
      </c>
      <c r="C546" s="16">
        <f t="shared" si="36"/>
        <v>0.003094561011817428</v>
      </c>
      <c r="D546" s="16">
        <f t="shared" si="34"/>
        <v>0.0013454633875229442</v>
      </c>
      <c r="E546" s="16">
        <f t="shared" si="35"/>
        <v>-0.006347602795894776</v>
      </c>
    </row>
    <row r="547" spans="2:5" ht="15">
      <c r="B547" s="16">
        <f t="shared" si="33"/>
        <v>53.900000000000496</v>
      </c>
      <c r="C547" s="16">
        <f t="shared" si="36"/>
        <v>0.0029835241409162487</v>
      </c>
      <c r="D547" s="16">
        <f t="shared" si="34"/>
        <v>0.001643815801614569</v>
      </c>
      <c r="E547" s="16">
        <f t="shared" si="35"/>
        <v>-0.006183221215733319</v>
      </c>
    </row>
    <row r="548" spans="2:5" ht="15">
      <c r="B548" s="16">
        <f t="shared" si="33"/>
        <v>54.0000000000005</v>
      </c>
      <c r="C548" s="16">
        <f t="shared" si="36"/>
        <v>0.0028591399477980073</v>
      </c>
      <c r="D548" s="16">
        <f t="shared" si="34"/>
        <v>0.0019297297963943698</v>
      </c>
      <c r="E548" s="16">
        <f t="shared" si="35"/>
        <v>-0.005990248236093882</v>
      </c>
    </row>
    <row r="549" spans="2:5" ht="15">
      <c r="B549" s="16">
        <f t="shared" si="33"/>
        <v>54.1000000000005</v>
      </c>
      <c r="C549" s="16">
        <f t="shared" si="36"/>
        <v>0.0027222191130693023</v>
      </c>
      <c r="D549" s="16">
        <f t="shared" si="34"/>
        <v>0.0022019517077013</v>
      </c>
      <c r="E549" s="16">
        <f t="shared" si="35"/>
        <v>-0.005770053065323752</v>
      </c>
    </row>
    <row r="550" spans="2:5" ht="15">
      <c r="B550" s="16">
        <f t="shared" si="33"/>
        <v>54.2000000000005</v>
      </c>
      <c r="C550" s="16">
        <f t="shared" si="36"/>
        <v>0.0025736235357896988</v>
      </c>
      <c r="D550" s="16">
        <f t="shared" si="34"/>
        <v>0.00245931406128027</v>
      </c>
      <c r="E550" s="16">
        <f t="shared" si="35"/>
        <v>-0.005524121659195726</v>
      </c>
    </row>
    <row r="551" spans="2:5" ht="15">
      <c r="B551" s="16">
        <f t="shared" si="33"/>
        <v>54.3000000000005</v>
      </c>
      <c r="C551" s="16">
        <f t="shared" si="36"/>
        <v>0.002414261299638121</v>
      </c>
      <c r="D551" s="16">
        <f t="shared" si="34"/>
        <v>0.0027007401912440823</v>
      </c>
      <c r="E551" s="16">
        <f t="shared" si="35"/>
        <v>-0.0052540476400713175</v>
      </c>
    </row>
    <row r="552" spans="2:5" ht="15">
      <c r="B552" s="16">
        <f t="shared" si="33"/>
        <v>54.4000000000005</v>
      </c>
      <c r="C552" s="16">
        <f t="shared" si="36"/>
        <v>0.00224508147934531</v>
      </c>
      <c r="D552" s="16">
        <f t="shared" si="34"/>
        <v>0.0029252483391786132</v>
      </c>
      <c r="E552" s="16">
        <f t="shared" si="35"/>
        <v>-0.004961522806153456</v>
      </c>
    </row>
    <row r="553" spans="2:5" ht="15">
      <c r="B553" s="16">
        <f t="shared" si="33"/>
        <v>54.500000000000504</v>
      </c>
      <c r="C553" s="16">
        <f t="shared" si="36"/>
        <v>0.0020670688156191512</v>
      </c>
      <c r="D553" s="16">
        <f t="shared" si="34"/>
        <v>0.0031319552207405284</v>
      </c>
      <c r="E553" s="16">
        <f t="shared" si="35"/>
        <v>-0.004648327284079403</v>
      </c>
    </row>
    <row r="554" spans="2:5" ht="15">
      <c r="B554" s="16">
        <f t="shared" si="33"/>
        <v>54.600000000000506</v>
      </c>
      <c r="C554" s="16">
        <f t="shared" si="36"/>
        <v>0.0018812382870480539</v>
      </c>
      <c r="D554" s="16">
        <f t="shared" si="34"/>
        <v>0.0033200790494453338</v>
      </c>
      <c r="E554" s="16">
        <f t="shared" si="35"/>
        <v>-0.00431631937913487</v>
      </c>
    </row>
    <row r="555" spans="2:5" ht="15">
      <c r="B555" s="16">
        <f t="shared" si="33"/>
        <v>54.70000000000051</v>
      </c>
      <c r="C555" s="16">
        <f t="shared" si="36"/>
        <v>0.0016886296075797984</v>
      </c>
      <c r="D555" s="16">
        <f t="shared" si="34"/>
        <v>0.0034889420102033135</v>
      </c>
      <c r="E555" s="16">
        <f t="shared" si="35"/>
        <v>-0.003967425178114539</v>
      </c>
    </row>
    <row r="556" spans="2:5" ht="15">
      <c r="B556" s="16">
        <f t="shared" si="33"/>
        <v>54.80000000000051</v>
      </c>
      <c r="C556" s="16">
        <f t="shared" si="36"/>
        <v>0.0014903016781409918</v>
      </c>
      <c r="D556" s="16">
        <f t="shared" si="34"/>
        <v>0.0036379721780174126</v>
      </c>
      <c r="E556" s="16">
        <f t="shared" si="35"/>
        <v>-0.0036036279603127975</v>
      </c>
    </row>
    <row r="557" spans="2:5" ht="15">
      <c r="B557" s="16">
        <f t="shared" si="33"/>
        <v>54.90000000000051</v>
      </c>
      <c r="C557" s="16">
        <f t="shared" si="36"/>
        <v>0.0012873270207875774</v>
      </c>
      <c r="D557" s="16">
        <f t="shared" si="34"/>
        <v>0.0037667048800961705</v>
      </c>
      <c r="E557" s="16">
        <f t="shared" si="35"/>
        <v>-0.0032269574723031804</v>
      </c>
    </row>
    <row r="558" spans="2:5" ht="15">
      <c r="B558" s="16">
        <f t="shared" si="33"/>
        <v>55.00000000000051</v>
      </c>
      <c r="C558" s="16">
        <f t="shared" si="36"/>
        <v>0.0010807862234626974</v>
      </c>
      <c r="D558" s="16">
        <f t="shared" si="34"/>
        <v>0.0038747835024424402</v>
      </c>
      <c r="E558" s="16">
        <f t="shared" si="35"/>
        <v>-0.0028394791220589365</v>
      </c>
    </row>
    <row r="559" spans="2:5" ht="15">
      <c r="B559" s="16">
        <f t="shared" si="33"/>
        <v>55.10000000000051</v>
      </c>
      <c r="C559" s="16">
        <f t="shared" si="36"/>
        <v>0.000871762422988106</v>
      </c>
      <c r="D559" s="16">
        <f t="shared" si="34"/>
        <v>0.003961959744741251</v>
      </c>
      <c r="E559" s="16">
        <f t="shared" si="35"/>
        <v>-0.0024432831475848116</v>
      </c>
    </row>
    <row r="560" spans="2:5" ht="15">
      <c r="B560" s="16">
        <f t="shared" si="33"/>
        <v>55.200000000000514</v>
      </c>
      <c r="C560" s="16">
        <f t="shared" si="36"/>
        <v>0.0006613358533334735</v>
      </c>
      <c r="D560" s="16">
        <f t="shared" si="34"/>
        <v>0.004028093330074598</v>
      </c>
      <c r="E560" s="16">
        <f t="shared" si="35"/>
        <v>-0.002040473814577352</v>
      </c>
    </row>
    <row r="561" spans="2:5" ht="15">
      <c r="B561" s="16">
        <f t="shared" si="33"/>
        <v>55.300000000000516</v>
      </c>
      <c r="C561" s="16">
        <f t="shared" si="36"/>
        <v>0.00045057848549906584</v>
      </c>
      <c r="D561" s="16">
        <f t="shared" si="34"/>
        <v>0.004073151178624505</v>
      </c>
      <c r="E561" s="16">
        <f t="shared" si="35"/>
        <v>-0.0016331586967149015</v>
      </c>
    </row>
    <row r="562" spans="2:5" ht="15">
      <c r="B562" s="16">
        <f t="shared" si="33"/>
        <v>55.40000000000052</v>
      </c>
      <c r="C562" s="16">
        <f t="shared" si="36"/>
        <v>0.00024054878451677754</v>
      </c>
      <c r="D562" s="16">
        <f t="shared" si="34"/>
        <v>0.004097206057076182</v>
      </c>
      <c r="E562" s="16">
        <f t="shared" si="35"/>
        <v>-0.0012234380910072832</v>
      </c>
    </row>
    <row r="563" spans="2:5" ht="15">
      <c r="B563" s="16">
        <f t="shared" si="33"/>
        <v>55.50000000000052</v>
      </c>
      <c r="C563" s="16">
        <f t="shared" si="36"/>
        <v>3.228660812820846E-05</v>
      </c>
      <c r="D563" s="16">
        <f t="shared" si="34"/>
        <v>0.0041004347178890035</v>
      </c>
      <c r="E563" s="16">
        <f t="shared" si="35"/>
        <v>-0.0008133946192183828</v>
      </c>
    </row>
    <row r="564" spans="2:5" ht="15">
      <c r="B564" s="16">
        <f t="shared" si="33"/>
        <v>55.60000000000052</v>
      </c>
      <c r="C564" s="16">
        <f t="shared" si="36"/>
        <v>-0.00017319172935722116</v>
      </c>
      <c r="D564" s="16">
        <f t="shared" si="34"/>
        <v>0.004083115544953281</v>
      </c>
      <c r="E564" s="16">
        <f t="shared" si="35"/>
        <v>-0.00040508306472305464</v>
      </c>
    </row>
    <row r="565" spans="2:5" ht="15">
      <c r="B565" s="16">
        <f t="shared" si="33"/>
        <v>55.70000000000052</v>
      </c>
      <c r="C565" s="16">
        <f t="shared" si="36"/>
        <v>-0.0003748982056794068</v>
      </c>
      <c r="D565" s="16">
        <f t="shared" si="34"/>
        <v>0.0040456257243853405</v>
      </c>
      <c r="E565" s="16">
        <f t="shared" si="35"/>
        <v>-5.204922845205499E-07</v>
      </c>
    </row>
    <row r="566" spans="2:5" ht="15">
      <c r="B566" s="16">
        <f t="shared" si="33"/>
        <v>55.80000000000052</v>
      </c>
      <c r="C566" s="16">
        <f t="shared" si="36"/>
        <v>-0.0005718776306288623</v>
      </c>
      <c r="D566" s="16">
        <f t="shared" si="34"/>
        <v>0.003988437961322454</v>
      </c>
      <c r="E566" s="16">
        <f t="shared" si="35"/>
        <v>0.0003983233038477249</v>
      </c>
    </row>
    <row r="567" spans="2:5" ht="15">
      <c r="B567" s="16">
        <f t="shared" si="33"/>
        <v>55.900000000000524</v>
      </c>
      <c r="C567" s="16">
        <f t="shared" si="36"/>
        <v>-0.0007632119576824537</v>
      </c>
      <c r="D567" s="16">
        <f t="shared" si="34"/>
        <v>0.003912116765554209</v>
      </c>
      <c r="E567" s="16">
        <f t="shared" si="35"/>
        <v>0.0007895349804031458</v>
      </c>
    </row>
    <row r="568" spans="2:5" ht="15">
      <c r="B568" s="16">
        <f t="shared" si="33"/>
        <v>56.000000000000526</v>
      </c>
      <c r="C568" s="16">
        <f t="shared" si="36"/>
        <v>-0.0009480243489449657</v>
      </c>
      <c r="D568" s="16">
        <f t="shared" si="34"/>
        <v>0.0038173143306597123</v>
      </c>
      <c r="E568" s="16">
        <f t="shared" si="35"/>
        <v>0.001171266413469117</v>
      </c>
    </row>
    <row r="569" spans="2:5" ht="15">
      <c r="B569" s="16">
        <f t="shared" si="33"/>
        <v>56.10000000000053</v>
      </c>
      <c r="C569" s="16">
        <f t="shared" si="36"/>
        <v>-0.0011254829765605726</v>
      </c>
      <c r="D569" s="16">
        <f t="shared" si="34"/>
        <v>0.003704766033003655</v>
      </c>
      <c r="E569" s="16">
        <f t="shared" si="35"/>
        <v>0.0015417430167694824</v>
      </c>
    </row>
    <row r="570" spans="2:5" ht="15">
      <c r="B570" s="16">
        <f t="shared" si="33"/>
        <v>56.20000000000053</v>
      </c>
      <c r="C570" s="16">
        <f t="shared" si="36"/>
        <v>-0.0012948045453140351</v>
      </c>
      <c r="D570" s="16">
        <f t="shared" si="34"/>
        <v>0.0035752855784722515</v>
      </c>
      <c r="E570" s="16">
        <f t="shared" si="35"/>
        <v>0.0018992715746167076</v>
      </c>
    </row>
    <row r="571" spans="2:5" ht="15">
      <c r="B571" s="16">
        <f t="shared" si="33"/>
        <v>56.30000000000053</v>
      </c>
      <c r="C571" s="16">
        <f t="shared" si="36"/>
        <v>-0.0014552575227515935</v>
      </c>
      <c r="D571" s="16">
        <f t="shared" si="34"/>
        <v>0.003429759826197092</v>
      </c>
      <c r="E571" s="16">
        <f t="shared" si="35"/>
        <v>0.002242247557236417</v>
      </c>
    </row>
    <row r="572" spans="2:5" ht="15">
      <c r="B572" s="16">
        <f t="shared" si="33"/>
        <v>56.40000000000053</v>
      </c>
      <c r="C572" s="16">
        <f t="shared" si="36"/>
        <v>-0.0016061650648072402</v>
      </c>
      <c r="D572" s="16">
        <f t="shared" si="34"/>
        <v>0.0032691433197163684</v>
      </c>
      <c r="E572" s="16">
        <f t="shared" si="35"/>
        <v>0.002569161889208054</v>
      </c>
    </row>
    <row r="573" spans="2:5" ht="15">
      <c r="B573" s="16">
        <f t="shared" si="33"/>
        <v>56.50000000000053</v>
      </c>
      <c r="C573" s="16">
        <f t="shared" si="36"/>
        <v>-0.0017469076266124562</v>
      </c>
      <c r="D573" s="16">
        <f t="shared" si="34"/>
        <v>0.0030944525570551227</v>
      </c>
      <c r="E573" s="16">
        <f t="shared" si="35"/>
        <v>0.0028786071449135664</v>
      </c>
    </row>
    <row r="574" spans="2:5" ht="15">
      <c r="B574" s="16">
        <f t="shared" si="33"/>
        <v>56.600000000000534</v>
      </c>
      <c r="C574" s="16">
        <f t="shared" si="36"/>
        <v>-0.001876925249887529</v>
      </c>
      <c r="D574" s="16">
        <f t="shared" si="34"/>
        <v>0.00290676003206637</v>
      </c>
      <c r="E574" s="16">
        <f t="shared" si="35"/>
        <v>0.0031692831481202033</v>
      </c>
    </row>
    <row r="575" spans="2:5" ht="15">
      <c r="B575" s="16">
        <f t="shared" si="33"/>
        <v>56.700000000000536</v>
      </c>
      <c r="C575" s="16">
        <f t="shared" si="36"/>
        <v>-0.001995719520051333</v>
      </c>
      <c r="D575" s="16">
        <f t="shared" si="34"/>
        <v>0.0027071880800612364</v>
      </c>
      <c r="E575" s="16">
        <f t="shared" si="35"/>
        <v>0.003440001956126327</v>
      </c>
    </row>
    <row r="576" spans="2:5" ht="15">
      <c r="B576" s="16">
        <f t="shared" si="33"/>
        <v>56.80000000000054</v>
      </c>
      <c r="C576" s="16">
        <f t="shared" si="36"/>
        <v>-0.0021028551879349014</v>
      </c>
      <c r="D576" s="16">
        <f t="shared" si="34"/>
        <v>0.0024969025612677463</v>
      </c>
      <c r="E576" s="16">
        <f t="shared" si="35"/>
        <v>0.0036896922122531014</v>
      </c>
    </row>
    <row r="577" spans="2:5" ht="15">
      <c r="B577" s="16">
        <f t="shared" si="33"/>
        <v>56.90000000000054</v>
      </c>
      <c r="C577" s="16">
        <f t="shared" si="36"/>
        <v>-0.002197961452733447</v>
      </c>
      <c r="D577" s="16">
        <f t="shared" si="34"/>
        <v>0.0022771064159944018</v>
      </c>
      <c r="E577" s="16">
        <f t="shared" si="35"/>
        <v>0.003917402853852542</v>
      </c>
    </row>
    <row r="578" spans="2:5" ht="15">
      <c r="B578" s="16">
        <f t="shared" si="33"/>
        <v>57.00000000000054</v>
      </c>
      <c r="C578" s="16">
        <f t="shared" si="36"/>
        <v>-0.0022807329045728786</v>
      </c>
      <c r="D578" s="16">
        <f t="shared" si="34"/>
        <v>0.002049033125537114</v>
      </c>
      <c r="E578" s="16">
        <f t="shared" si="35"/>
        <v>0.004122306166406253</v>
      </c>
    </row>
    <row r="579" spans="2:5" ht="15">
      <c r="B579" s="16">
        <f t="shared" si="33"/>
        <v>57.10000000000054</v>
      </c>
      <c r="C579" s="16">
        <f t="shared" si="36"/>
        <v>-0.0023509301267917587</v>
      </c>
      <c r="D579" s="16">
        <f t="shared" si="34"/>
        <v>0.0018139401128579383</v>
      </c>
      <c r="E579" s="16">
        <f t="shared" si="35"/>
        <v>0.004303700177692047</v>
      </c>
    </row>
    <row r="580" spans="2:5" ht="15">
      <c r="B580" s="16">
        <f t="shared" si="33"/>
        <v>57.20000000000054</v>
      </c>
      <c r="C580" s="16">
        <f t="shared" si="36"/>
        <v>-0.0024083799597396515</v>
      </c>
      <c r="D580" s="16">
        <f t="shared" si="34"/>
        <v>0.001573102116883973</v>
      </c>
      <c r="E580" s="16">
        <f t="shared" si="35"/>
        <v>0.004461010389380445</v>
      </c>
    </row>
    <row r="581" spans="2:5" ht="15">
      <c r="B581" s="16">
        <f t="shared" si="33"/>
        <v>57.300000000000544</v>
      </c>
      <c r="C581" s="16">
        <f t="shared" si="36"/>
        <v>-0.0024529754295597368</v>
      </c>
      <c r="D581" s="16">
        <f t="shared" si="34"/>
        <v>0.0013278045739279994</v>
      </c>
      <c r="E581" s="16">
        <f t="shared" si="35"/>
        <v>0.004593790846773245</v>
      </c>
    </row>
    <row r="582" spans="2:5" ht="15">
      <c r="B582" s="16">
        <f t="shared" si="33"/>
        <v>57.400000000000546</v>
      </c>
      <c r="C582" s="16">
        <f t="shared" si="36"/>
        <v>-0.002484675347049623</v>
      </c>
      <c r="D582" s="16">
        <f t="shared" si="34"/>
        <v>0.0010793370392230372</v>
      </c>
      <c r="E582" s="16">
        <f t="shared" si="35"/>
        <v>0.004701724550695548</v>
      </c>
    </row>
    <row r="583" spans="2:5" ht="15">
      <c r="B583" s="16">
        <f t="shared" si="33"/>
        <v>57.50000000000055</v>
      </c>
      <c r="C583" s="16">
        <f t="shared" si="36"/>
        <v>-0.002503503583271858</v>
      </c>
      <c r="D583" s="16">
        <f t="shared" si="34"/>
        <v>0.0008289866808958514</v>
      </c>
      <c r="E583" s="16">
        <f t="shared" si="35"/>
        <v>0.004784623218785133</v>
      </c>
    </row>
    <row r="584" spans="2:5" ht="15">
      <c r="B584" s="16">
        <f aca="true" t="shared" si="37" ref="B584:B647">B583+B$4</f>
        <v>57.60000000000055</v>
      </c>
      <c r="C584" s="16">
        <f t="shared" si="36"/>
        <v>-0.0025095480301075236</v>
      </c>
      <c r="D584" s="16">
        <f aca="true" t="shared" si="38" ref="D584:D647">D583+C584*B$4</f>
        <v>0.000578031877885099</v>
      </c>
      <c r="E584" s="16">
        <f aca="true" t="shared" si="39" ref="E584:E647">E583+D584*B$4</f>
        <v>0.004842426406573643</v>
      </c>
    </row>
    <row r="585" spans="2:5" ht="15">
      <c r="B585" s="16">
        <f t="shared" si="37"/>
        <v>57.70000000000055</v>
      </c>
      <c r="C585" s="16">
        <f t="shared" si="36"/>
        <v>-0.002502959255405731</v>
      </c>
      <c r="D585" s="16">
        <f t="shared" si="38"/>
        <v>0.0003277359523445259</v>
      </c>
      <c r="E585" s="16">
        <f t="shared" si="39"/>
        <v>0.004875200001808096</v>
      </c>
    </row>
    <row r="586" spans="2:5" ht="15">
      <c r="B586" s="16">
        <f t="shared" si="37"/>
        <v>57.80000000000055</v>
      </c>
      <c r="C586" s="16">
        <f aca="true" t="shared" si="40" ref="C586:C649">-(E585*B$2+D585*B$3*2*SQRT(B$1*B$2))/B$1</f>
        <v>-0.0024839488637723372</v>
      </c>
      <c r="D586" s="16">
        <f t="shared" si="38"/>
        <v>7.934106596729215E-05</v>
      </c>
      <c r="E586" s="16">
        <f t="shared" si="39"/>
        <v>0.004883134108404825</v>
      </c>
    </row>
    <row r="587" spans="2:5" ht="15">
      <c r="B587" s="16">
        <f t="shared" si="37"/>
        <v>57.90000000000055</v>
      </c>
      <c r="C587" s="16">
        <f t="shared" si="40"/>
        <v>-0.002452787575356821</v>
      </c>
      <c r="D587" s="16">
        <f t="shared" si="38"/>
        <v>-0.00016593769156838996</v>
      </c>
      <c r="E587" s="16">
        <f t="shared" si="39"/>
        <v>0.0048665403392479855</v>
      </c>
    </row>
    <row r="588" spans="2:5" ht="15">
      <c r="B588" s="16">
        <f t="shared" si="37"/>
        <v>58.000000000000554</v>
      </c>
      <c r="C588" s="16">
        <f t="shared" si="40"/>
        <v>-0.002409803036231503</v>
      </c>
      <c r="D588" s="16">
        <f t="shared" si="38"/>
        <v>-0.00040691799519154025</v>
      </c>
      <c r="E588" s="16">
        <f t="shared" si="39"/>
        <v>0.004825848539728832</v>
      </c>
    </row>
    <row r="589" spans="2:5" ht="15">
      <c r="B589" s="16">
        <f t="shared" si="37"/>
        <v>58.100000000000556</v>
      </c>
      <c r="C589" s="16">
        <f t="shared" si="40"/>
        <v>-0.0023553773751070614</v>
      </c>
      <c r="D589" s="16">
        <f t="shared" si="38"/>
        <v>-0.0006424557327022464</v>
      </c>
      <c r="E589" s="16">
        <f t="shared" si="39"/>
        <v>0.004761602966458607</v>
      </c>
    </row>
    <row r="590" spans="2:5" ht="15">
      <c r="B590" s="16">
        <f t="shared" si="37"/>
        <v>58.20000000000056</v>
      </c>
      <c r="C590" s="16">
        <f t="shared" si="40"/>
        <v>-0.0022899445221881173</v>
      </c>
      <c r="D590" s="16">
        <f t="shared" si="38"/>
        <v>-0.0008714501849210581</v>
      </c>
      <c r="E590" s="16">
        <f t="shared" si="39"/>
        <v>0.004674457947966501</v>
      </c>
    </row>
    <row r="591" spans="2:5" ht="15">
      <c r="B591" s="16">
        <f t="shared" si="37"/>
        <v>58.30000000000056</v>
      </c>
      <c r="C591" s="16">
        <f t="shared" si="40"/>
        <v>-0.0022139873069384605</v>
      </c>
      <c r="D591" s="16">
        <f t="shared" si="38"/>
        <v>-0.0010928489156149042</v>
      </c>
      <c r="E591" s="16">
        <f t="shared" si="39"/>
        <v>0.0045651730564050105</v>
      </c>
    </row>
    <row r="592" spans="2:5" ht="15">
      <c r="B592" s="16">
        <f t="shared" si="37"/>
        <v>58.40000000000056</v>
      </c>
      <c r="C592" s="16">
        <f t="shared" si="40"/>
        <v>-0.0021280343523937726</v>
      </c>
      <c r="D592" s="16">
        <f t="shared" si="38"/>
        <v>-0.0013056523508542814</v>
      </c>
      <c r="E592" s="16">
        <f t="shared" si="39"/>
        <v>0.004434607821319582</v>
      </c>
    </row>
    <row r="593" spans="2:5" ht="15">
      <c r="B593" s="16">
        <f t="shared" si="37"/>
        <v>58.50000000000056</v>
      </c>
      <c r="C593" s="16">
        <f t="shared" si="40"/>
        <v>-0.002032656784427547</v>
      </c>
      <c r="D593" s="16">
        <f t="shared" si="38"/>
        <v>-0.001508918029297036</v>
      </c>
      <c r="E593" s="16">
        <f t="shared" si="39"/>
        <v>0.004283716018389878</v>
      </c>
    </row>
    <row r="594" spans="2:5" ht="15">
      <c r="B594" s="16">
        <f t="shared" si="37"/>
        <v>58.60000000000056</v>
      </c>
      <c r="C594" s="16">
        <f t="shared" si="40"/>
        <v>-0.0019284647750408238</v>
      </c>
      <c r="D594" s="16">
        <f t="shared" si="38"/>
        <v>-0.0017017645068011186</v>
      </c>
      <c r="E594" s="16">
        <f t="shared" si="39"/>
        <v>0.004113539567709767</v>
      </c>
    </row>
    <row r="595" spans="2:5" ht="15">
      <c r="B595" s="16">
        <f t="shared" si="37"/>
        <v>58.700000000000564</v>
      </c>
      <c r="C595" s="16">
        <f t="shared" si="40"/>
        <v>-0.001816103939306553</v>
      </c>
      <c r="D595" s="16">
        <f t="shared" si="38"/>
        <v>-0.0018833749007317738</v>
      </c>
      <c r="E595" s="16">
        <f t="shared" si="39"/>
        <v>0.003925202077636589</v>
      </c>
    </row>
    <row r="596" spans="2:5" ht="15">
      <c r="B596" s="16">
        <f t="shared" si="37"/>
        <v>58.800000000000566</v>
      </c>
      <c r="C596" s="16">
        <f t="shared" si="40"/>
        <v>-0.0016962516060534988</v>
      </c>
      <c r="D596" s="16">
        <f t="shared" si="38"/>
        <v>-0.002053000061337124</v>
      </c>
      <c r="E596" s="16">
        <f t="shared" si="39"/>
        <v>0.0037199020715028767</v>
      </c>
    </row>
    <row r="597" spans="2:5" ht="15">
      <c r="B597" s="16">
        <f t="shared" si="37"/>
        <v>58.90000000000057</v>
      </c>
      <c r="C597" s="16">
        <f t="shared" si="40"/>
        <v>-0.0015696129827218626</v>
      </c>
      <c r="D597" s="16">
        <f t="shared" si="38"/>
        <v>-0.00220996135960931</v>
      </c>
      <c r="E597" s="16">
        <f t="shared" si="39"/>
        <v>0.0034989059355419456</v>
      </c>
    </row>
    <row r="598" spans="2:5" ht="15">
      <c r="B598" s="16">
        <f t="shared" si="37"/>
        <v>59.00000000000057</v>
      </c>
      <c r="C598" s="16">
        <f t="shared" si="40"/>
        <v>-0.0014369172350629758</v>
      </c>
      <c r="D598" s="16">
        <f t="shared" si="38"/>
        <v>-0.0023536530831156075</v>
      </c>
      <c r="E598" s="16">
        <f t="shared" si="39"/>
        <v>0.003263540627230385</v>
      </c>
    </row>
    <row r="599" spans="2:5" ht="15">
      <c r="B599" s="16">
        <f t="shared" si="37"/>
        <v>59.10000000000057</v>
      </c>
      <c r="C599" s="16">
        <f t="shared" si="40"/>
        <v>-0.0012989135024888583</v>
      </c>
      <c r="D599" s="16">
        <f t="shared" si="38"/>
        <v>-0.0024835444333644935</v>
      </c>
      <c r="E599" s="16">
        <f t="shared" si="39"/>
        <v>0.0030151861838939357</v>
      </c>
    </row>
    <row r="600" spans="2:5" ht="15">
      <c r="B600" s="16">
        <f t="shared" si="37"/>
        <v>59.20000000000057</v>
      </c>
      <c r="C600" s="16">
        <f t="shared" si="40"/>
        <v>-0.0011563668699049409</v>
      </c>
      <c r="D600" s="16">
        <f t="shared" si="38"/>
        <v>-0.0025991811203549876</v>
      </c>
      <c r="E600" s="16">
        <f t="shared" si="39"/>
        <v>0.0027552680718584367</v>
      </c>
    </row>
    <row r="601" spans="2:5" ht="15">
      <c r="B601" s="16">
        <f t="shared" si="37"/>
        <v>59.30000000000057</v>
      </c>
      <c r="C601" s="16">
        <f t="shared" si="40"/>
        <v>-0.0010100543167822064</v>
      </c>
      <c r="D601" s="16">
        <f t="shared" si="38"/>
        <v>-0.002700186552033208</v>
      </c>
      <c r="E601" s="16">
        <f t="shared" si="39"/>
        <v>0.002485249416655116</v>
      </c>
    </row>
    <row r="602" spans="2:5" ht="15">
      <c r="B602" s="16">
        <f t="shared" si="37"/>
        <v>59.400000000000574</v>
      </c>
      <c r="C602" s="16">
        <f t="shared" si="40"/>
        <v>-0.0008607606640452772</v>
      </c>
      <c r="D602" s="16">
        <f t="shared" si="38"/>
        <v>-0.0027862626184377358</v>
      </c>
      <c r="E602" s="16">
        <f t="shared" si="39"/>
        <v>0.002206623154811342</v>
      </c>
    </row>
    <row r="603" spans="2:5" ht="15">
      <c r="B603" s="16">
        <f t="shared" si="37"/>
        <v>59.500000000000576</v>
      </c>
      <c r="C603" s="16">
        <f t="shared" si="40"/>
        <v>-0.0007092745390728892</v>
      </c>
      <c r="D603" s="16">
        <f t="shared" si="38"/>
        <v>-0.002857190072345025</v>
      </c>
      <c r="E603" s="16">
        <f t="shared" si="39"/>
        <v>0.0019209041475768396</v>
      </c>
    </row>
    <row r="604" spans="2:5" ht="15">
      <c r="B604" s="16">
        <f t="shared" si="37"/>
        <v>59.60000000000058</v>
      </c>
      <c r="C604" s="16">
        <f t="shared" si="40"/>
        <v>-0.0005563843787296099</v>
      </c>
      <c r="D604" s="16">
        <f t="shared" si="38"/>
        <v>-0.002912828510217986</v>
      </c>
      <c r="E604" s="16">
        <f t="shared" si="39"/>
        <v>0.0016296212965550409</v>
      </c>
    </row>
    <row r="605" spans="2:5" ht="15">
      <c r="B605" s="16">
        <f t="shared" si="37"/>
        <v>59.70000000000058</v>
      </c>
      <c r="C605" s="16">
        <f t="shared" si="40"/>
        <v>-0.00040287448987579103</v>
      </c>
      <c r="D605" s="16">
        <f t="shared" si="38"/>
        <v>-0.0029531159592055653</v>
      </c>
      <c r="E605" s="16">
        <f t="shared" si="39"/>
        <v>0.0013343097006344843</v>
      </c>
    </row>
    <row r="606" spans="2:5" ht="15">
      <c r="B606" s="16">
        <f t="shared" si="37"/>
        <v>59.80000000000058</v>
      </c>
      <c r="C606" s="16">
        <f t="shared" si="40"/>
        <v>-0.0002495211862403479</v>
      </c>
      <c r="D606" s="16">
        <f t="shared" si="38"/>
        <v>-0.0029780680778296</v>
      </c>
      <c r="E606" s="16">
        <f t="shared" si="39"/>
        <v>0.0010365028928515244</v>
      </c>
    </row>
    <row r="607" spans="2:5" ht="15">
      <c r="B607" s="16">
        <f t="shared" si="37"/>
        <v>59.90000000000058</v>
      </c>
      <c r="C607" s="16">
        <f t="shared" si="40"/>
        <v>-9.708901989206273E-05</v>
      </c>
      <c r="D607" s="16">
        <f t="shared" si="38"/>
        <v>-0.002987776979818806</v>
      </c>
      <c r="E607" s="16">
        <f t="shared" si="39"/>
        <v>0.0007377251948696437</v>
      </c>
    </row>
    <row r="608" spans="2:5" ht="15">
      <c r="B608" s="16">
        <f t="shared" si="37"/>
        <v>60.00000000000058</v>
      </c>
      <c r="C608" s="16">
        <f t="shared" si="40"/>
        <v>5.36728751857663E-05</v>
      </c>
      <c r="D608" s="16">
        <f t="shared" si="38"/>
        <v>-0.0029824096923002294</v>
      </c>
      <c r="E608" s="16">
        <f t="shared" si="39"/>
        <v>0.0004394842256396207</v>
      </c>
    </row>
    <row r="609" spans="2:5" ht="15">
      <c r="B609" s="16">
        <f t="shared" si="37"/>
        <v>60.100000000000584</v>
      </c>
      <c r="C609" s="16">
        <f t="shared" si="40"/>
        <v>0.00020203431072058506</v>
      </c>
      <c r="D609" s="16">
        <f t="shared" si="38"/>
        <v>-0.002962206261228171</v>
      </c>
      <c r="E609" s="16">
        <f t="shared" si="39"/>
        <v>0.00014326359951680363</v>
      </c>
    </row>
    <row r="610" spans="2:5" ht="15">
      <c r="B610" s="16">
        <f t="shared" si="37"/>
        <v>60.200000000000585</v>
      </c>
      <c r="C610" s="16">
        <f t="shared" si="40"/>
        <v>0.0003472874271591361</v>
      </c>
      <c r="D610" s="16">
        <f t="shared" si="38"/>
        <v>-0.0029274775185122574</v>
      </c>
      <c r="E610" s="16">
        <f t="shared" si="39"/>
        <v>-0.00014948415233442212</v>
      </c>
    </row>
    <row r="611" spans="2:5" ht="15">
      <c r="B611" s="16">
        <f t="shared" si="37"/>
        <v>60.30000000000059</v>
      </c>
      <c r="C611" s="16">
        <f t="shared" si="40"/>
        <v>0.0004887499171894479</v>
      </c>
      <c r="D611" s="16">
        <f t="shared" si="38"/>
        <v>-0.0028786025267933126</v>
      </c>
      <c r="E611" s="16">
        <f t="shared" si="39"/>
        <v>-0.0004373444050137534</v>
      </c>
    </row>
    <row r="612" spans="2:5" ht="15">
      <c r="B612" s="16">
        <f t="shared" si="37"/>
        <v>60.40000000000059</v>
      </c>
      <c r="C612" s="16">
        <f t="shared" si="40"/>
        <v>0.000625768075914133</v>
      </c>
      <c r="D612" s="16">
        <f t="shared" si="38"/>
        <v>-0.002816025719201899</v>
      </c>
      <c r="E612" s="16">
        <f t="shared" si="39"/>
        <v>-0.0007189469769339433</v>
      </c>
    </row>
    <row r="613" spans="2:5" ht="15">
      <c r="B613" s="16">
        <f t="shared" si="37"/>
        <v>60.50000000000059</v>
      </c>
      <c r="C613" s="16">
        <f t="shared" si="40"/>
        <v>0.0007577196648756491</v>
      </c>
      <c r="D613" s="16">
        <f t="shared" si="38"/>
        <v>-0.0027402537527143342</v>
      </c>
      <c r="E613" s="16">
        <f t="shared" si="39"/>
        <v>-0.0009929723522053768</v>
      </c>
    </row>
    <row r="614" spans="2:5" ht="15">
      <c r="B614" s="16">
        <f t="shared" si="37"/>
        <v>60.60000000000059</v>
      </c>
      <c r="C614" s="16">
        <f t="shared" si="40"/>
        <v>0.0008840165782459266</v>
      </c>
      <c r="D614" s="16">
        <f t="shared" si="38"/>
        <v>-0.0026518520948897416</v>
      </c>
      <c r="E614" s="16">
        <f t="shared" si="39"/>
        <v>-0.001258157561694351</v>
      </c>
    </row>
    <row r="615" spans="2:5" ht="15">
      <c r="B615" s="16">
        <f t="shared" si="37"/>
        <v>60.70000000000059</v>
      </c>
      <c r="C615" s="16">
        <f t="shared" si="40"/>
        <v>0.0010041073006472332</v>
      </c>
      <c r="D615" s="16">
        <f t="shared" si="38"/>
        <v>-0.002551441364825018</v>
      </c>
      <c r="E615" s="16">
        <f t="shared" si="39"/>
        <v>-0.0015133016981768528</v>
      </c>
    </row>
    <row r="616" spans="2:5" ht="15">
      <c r="B616" s="16">
        <f t="shared" si="37"/>
        <v>60.800000000000594</v>
      </c>
      <c r="C616" s="16">
        <f t="shared" si="40"/>
        <v>0.0011174791472619524</v>
      </c>
      <c r="D616" s="16">
        <f t="shared" si="38"/>
        <v>-0.002439693450098823</v>
      </c>
      <c r="E616" s="16">
        <f t="shared" si="39"/>
        <v>-0.0017572710431867351</v>
      </c>
    </row>
    <row r="617" spans="2:5" ht="15">
      <c r="B617" s="16">
        <f t="shared" si="37"/>
        <v>60.900000000000595</v>
      </c>
      <c r="C617" s="16">
        <f t="shared" si="40"/>
        <v>0.001223660278109624</v>
      </c>
      <c r="D617" s="16">
        <f t="shared" si="38"/>
        <v>-0.0023173274222878606</v>
      </c>
      <c r="E617" s="16">
        <f t="shared" si="39"/>
        <v>-0.0019890037854155213</v>
      </c>
    </row>
    <row r="618" spans="2:5" ht="15">
      <c r="B618" s="16">
        <f t="shared" si="37"/>
        <v>61.0000000000006</v>
      </c>
      <c r="C618" s="16">
        <f t="shared" si="40"/>
        <v>0.0013222214796136183</v>
      </c>
      <c r="D618" s="16">
        <f t="shared" si="38"/>
        <v>-0.0021851052743264987</v>
      </c>
      <c r="E618" s="16">
        <f t="shared" si="39"/>
        <v>-0.0022075143128481712</v>
      </c>
    </row>
    <row r="619" spans="2:5" ht="15">
      <c r="B619" s="16">
        <f t="shared" si="37"/>
        <v>61.1000000000006</v>
      </c>
      <c r="C619" s="16">
        <f t="shared" si="40"/>
        <v>0.0014127777078406373</v>
      </c>
      <c r="D619" s="16">
        <f t="shared" si="38"/>
        <v>-0.002043827503542435</v>
      </c>
      <c r="E619" s="16">
        <f t="shared" si="39"/>
        <v>-0.0024118970632024147</v>
      </c>
    </row>
    <row r="620" spans="2:5" ht="15">
      <c r="B620" s="16">
        <f t="shared" si="37"/>
        <v>61.2000000000006</v>
      </c>
      <c r="C620" s="16">
        <f t="shared" si="40"/>
        <v>0.001494989389067293</v>
      </c>
      <c r="D620" s="16">
        <f t="shared" si="38"/>
        <v>-0.0018943285646357056</v>
      </c>
      <c r="E620" s="16">
        <f t="shared" si="39"/>
        <v>-0.002601329919665985</v>
      </c>
    </row>
    <row r="621" spans="2:5" ht="15">
      <c r="B621" s="16">
        <f t="shared" si="37"/>
        <v>61.3000000000006</v>
      </c>
      <c r="C621" s="16">
        <f t="shared" si="40"/>
        <v>0.0015685634746028499</v>
      </c>
      <c r="D621" s="16">
        <f t="shared" si="38"/>
        <v>-0.0017374722171754205</v>
      </c>
      <c r="E621" s="16">
        <f t="shared" si="39"/>
        <v>-0.002775077141383527</v>
      </c>
    </row>
    <row r="622" spans="2:5" ht="15">
      <c r="B622" s="16">
        <f t="shared" si="37"/>
        <v>61.4000000000006</v>
      </c>
      <c r="C622" s="16">
        <f t="shared" si="40"/>
        <v>0.0016332542480693567</v>
      </c>
      <c r="D622" s="16">
        <f t="shared" si="38"/>
        <v>-0.0015741467923684849</v>
      </c>
      <c r="E622" s="16">
        <f t="shared" si="39"/>
        <v>-0.0029324918206203756</v>
      </c>
    </row>
    <row r="623" spans="2:5" ht="15">
      <c r="B623" s="16">
        <f t="shared" si="37"/>
        <v>61.500000000000604</v>
      </c>
      <c r="C623" s="16">
        <f t="shared" si="40"/>
        <v>0.0016888638846035493</v>
      </c>
      <c r="D623" s="16">
        <f t="shared" si="38"/>
        <v>-0.0014052604039081298</v>
      </c>
      <c r="E623" s="16">
        <f t="shared" si="39"/>
        <v>-0.0030730178610111885</v>
      </c>
    </row>
    <row r="624" spans="2:5" ht="15">
      <c r="B624" s="16">
        <f t="shared" si="37"/>
        <v>61.600000000000605</v>
      </c>
      <c r="C624" s="16">
        <f t="shared" si="40"/>
        <v>0.0017352427626928712</v>
      </c>
      <c r="D624" s="16">
        <f t="shared" si="38"/>
        <v>-0.0012317361276388426</v>
      </c>
      <c r="E624" s="16">
        <f t="shared" si="39"/>
        <v>-0.0031961914737750727</v>
      </c>
    </row>
    <row r="625" spans="2:5" ht="15">
      <c r="B625" s="16">
        <f t="shared" si="37"/>
        <v>61.70000000000061</v>
      </c>
      <c r="C625" s="16">
        <f t="shared" si="40"/>
        <v>0.0017722895305847133</v>
      </c>
      <c r="D625" s="16">
        <f t="shared" si="38"/>
        <v>-0.0010545071745803713</v>
      </c>
      <c r="E625" s="16">
        <f t="shared" si="39"/>
        <v>-0.0033016421912331097</v>
      </c>
    </row>
    <row r="626" spans="2:5" ht="15">
      <c r="B626" s="16">
        <f t="shared" si="37"/>
        <v>61.80000000000061</v>
      </c>
      <c r="C626" s="16">
        <f t="shared" si="40"/>
        <v>0.0017999509304076843</v>
      </c>
      <c r="D626" s="16">
        <f t="shared" si="38"/>
        <v>-0.0008745120815396029</v>
      </c>
      <c r="E626" s="16">
        <f t="shared" si="39"/>
        <v>-0.00338909339938707</v>
      </c>
    </row>
    <row r="627" spans="2:5" ht="15">
      <c r="B627" s="16">
        <f t="shared" si="37"/>
        <v>61.90000000000061</v>
      </c>
      <c r="C627" s="16">
        <f t="shared" si="40"/>
        <v>0.0018182213843107782</v>
      </c>
      <c r="D627" s="16">
        <f t="shared" si="38"/>
        <v>-0.0006926899431085251</v>
      </c>
      <c r="E627" s="16">
        <f t="shared" si="39"/>
        <v>-0.0034583623936979223</v>
      </c>
    </row>
    <row r="628" spans="2:5" ht="15">
      <c r="B628" s="16">
        <f t="shared" si="37"/>
        <v>62.00000000000061</v>
      </c>
      <c r="C628" s="16">
        <f t="shared" si="40"/>
        <v>0.0018271423480553137</v>
      </c>
      <c r="D628" s="16">
        <f t="shared" si="38"/>
        <v>-0.0005099757083029937</v>
      </c>
      <c r="E628" s="16">
        <f t="shared" si="39"/>
        <v>-0.0035093599645282217</v>
      </c>
    </row>
    <row r="629" spans="2:5" ht="15">
      <c r="B629" s="16">
        <f t="shared" si="37"/>
        <v>62.10000000000061</v>
      </c>
      <c r="C629" s="16">
        <f t="shared" si="40"/>
        <v>0.0018268014385804028</v>
      </c>
      <c r="D629" s="16">
        <f t="shared" si="38"/>
        <v>-0.0003272955644449534</v>
      </c>
      <c r="E629" s="16">
        <f t="shared" si="39"/>
        <v>-0.0035420895209727172</v>
      </c>
    </row>
    <row r="630" spans="2:5" ht="15">
      <c r="B630" s="16">
        <f t="shared" si="37"/>
        <v>62.200000000000614</v>
      </c>
      <c r="C630" s="16">
        <f t="shared" si="40"/>
        <v>0.0018173313431006197</v>
      </c>
      <c r="D630" s="16">
        <f t="shared" si="38"/>
        <v>-0.00014556243013489142</v>
      </c>
      <c r="E630" s="16">
        <f t="shared" si="39"/>
        <v>-0.0035566457639862065</v>
      </c>
    </row>
    <row r="631" spans="2:5" ht="15">
      <c r="B631" s="16">
        <f t="shared" si="37"/>
        <v>62.300000000000615</v>
      </c>
      <c r="C631" s="16">
        <f t="shared" si="40"/>
        <v>0.0017989085182799783</v>
      </c>
      <c r="D631" s="16">
        <f t="shared" si="38"/>
        <v>3.4328421693106406E-05</v>
      </c>
      <c r="E631" s="16">
        <f t="shared" si="39"/>
        <v>-0.003553212921816896</v>
      </c>
    </row>
    <row r="632" spans="2:5" ht="15">
      <c r="B632" s="16">
        <f t="shared" si="37"/>
        <v>62.40000000000062</v>
      </c>
      <c r="C632" s="16">
        <f t="shared" si="40"/>
        <v>0.0017717516889551226</v>
      </c>
      <c r="D632" s="16">
        <f t="shared" si="38"/>
        <v>0.00021150359058861868</v>
      </c>
      <c r="E632" s="16">
        <f t="shared" si="39"/>
        <v>-0.003532062562758034</v>
      </c>
    </row>
    <row r="633" spans="2:5" ht="15">
      <c r="B633" s="16">
        <f t="shared" si="37"/>
        <v>62.50000000000062</v>
      </c>
      <c r="C633" s="16">
        <f t="shared" si="40"/>
        <v>0.0017361201567489138</v>
      </c>
      <c r="D633" s="16">
        <f t="shared" si="38"/>
        <v>0.0003851156062635101</v>
      </c>
      <c r="E633" s="16">
        <f t="shared" si="39"/>
        <v>-0.003493551002131683</v>
      </c>
    </row>
    <row r="634" spans="2:5" ht="15">
      <c r="B634" s="16">
        <f t="shared" si="37"/>
        <v>62.60000000000062</v>
      </c>
      <c r="C634" s="16">
        <f t="shared" si="40"/>
        <v>0.0016923119297199021</v>
      </c>
      <c r="D634" s="16">
        <f t="shared" si="38"/>
        <v>0.0005543467992355003</v>
      </c>
      <c r="E634" s="16">
        <f t="shared" si="39"/>
        <v>-0.0034381163222081327</v>
      </c>
    </row>
    <row r="635" spans="2:5" ht="15">
      <c r="B635" s="16">
        <f t="shared" si="37"/>
        <v>62.70000000000062</v>
      </c>
      <c r="C635" s="16">
        <f t="shared" si="40"/>
        <v>0.0016406616849303703</v>
      </c>
      <c r="D635" s="16">
        <f t="shared" si="38"/>
        <v>0.0007184129677285374</v>
      </c>
      <c r="E635" s="16">
        <f t="shared" si="39"/>
        <v>-0.003366275025435279</v>
      </c>
    </row>
    <row r="636" spans="2:5" ht="15">
      <c r="B636" s="16">
        <f t="shared" si="37"/>
        <v>62.80000000000062</v>
      </c>
      <c r="C636" s="16">
        <f t="shared" si="40"/>
        <v>0.0015815385764829993</v>
      </c>
      <c r="D636" s="16">
        <f t="shared" si="38"/>
        <v>0.0008765668253768373</v>
      </c>
      <c r="E636" s="16">
        <f t="shared" si="39"/>
        <v>-0.0032786183428975954</v>
      </c>
    </row>
    <row r="637" spans="2:5" ht="15">
      <c r="B637" s="16">
        <f t="shared" si="37"/>
        <v>62.900000000000624</v>
      </c>
      <c r="C637" s="16">
        <f t="shared" si="40"/>
        <v>0.0015153439021713725</v>
      </c>
      <c r="D637" s="16">
        <f t="shared" si="38"/>
        <v>0.0010281012155939745</v>
      </c>
      <c r="E637" s="16">
        <f t="shared" si="39"/>
        <v>-0.003175808221338198</v>
      </c>
    </row>
    <row r="638" spans="2:5" ht="15">
      <c r="B638" s="16">
        <f t="shared" si="37"/>
        <v>63.000000000000625</v>
      </c>
      <c r="C638" s="16">
        <f t="shared" si="40"/>
        <v>0.0014425086424105726</v>
      </c>
      <c r="D638" s="16">
        <f t="shared" si="38"/>
        <v>0.0011723520798350318</v>
      </c>
      <c r="E638" s="16">
        <f t="shared" si="39"/>
        <v>-0.0030585730133546947</v>
      </c>
    </row>
    <row r="639" spans="2:5" ht="15">
      <c r="B639" s="16">
        <f t="shared" si="37"/>
        <v>63.10000000000063</v>
      </c>
      <c r="C639" s="16">
        <f t="shared" si="40"/>
        <v>0.0013634908855594467</v>
      </c>
      <c r="D639" s="16">
        <f t="shared" si="38"/>
        <v>0.0013087011683909765</v>
      </c>
      <c r="E639" s="16">
        <f t="shared" si="39"/>
        <v>-0.002927702896515597</v>
      </c>
    </row>
    <row r="640" spans="2:5" ht="15">
      <c r="B640" s="16">
        <f t="shared" si="37"/>
        <v>63.20000000000063</v>
      </c>
      <c r="C640" s="16">
        <f t="shared" si="40"/>
        <v>0.001278773154114595</v>
      </c>
      <c r="D640" s="16">
        <f t="shared" si="38"/>
        <v>0.001436578483802436</v>
      </c>
      <c r="E640" s="16">
        <f t="shared" si="39"/>
        <v>-0.002784045048135353</v>
      </c>
    </row>
    <row r="641" spans="2:5" ht="15">
      <c r="B641" s="16">
        <f t="shared" si="37"/>
        <v>63.30000000000063</v>
      </c>
      <c r="C641" s="16">
        <f t="shared" si="40"/>
        <v>0.0011888596465469982</v>
      </c>
      <c r="D641" s="16">
        <f t="shared" si="38"/>
        <v>0.001555464448457136</v>
      </c>
      <c r="E641" s="16">
        <f t="shared" si="39"/>
        <v>-0.0026284986032896395</v>
      </c>
    </row>
    <row r="642" spans="2:5" ht="15">
      <c r="B642" s="16">
        <f t="shared" si="37"/>
        <v>63.40000000000063</v>
      </c>
      <c r="C642" s="16">
        <f t="shared" si="40"/>
        <v>0.001094273409765093</v>
      </c>
      <c r="D642" s="16">
        <f t="shared" si="38"/>
        <v>0.0016648917894336451</v>
      </c>
      <c r="E642" s="16">
        <f t="shared" si="39"/>
        <v>-0.002462009424346275</v>
      </c>
    </row>
    <row r="643" spans="2:5" ht="15">
      <c r="B643" s="16">
        <f t="shared" si="37"/>
        <v>63.50000000000063</v>
      </c>
      <c r="C643" s="16">
        <f t="shared" si="40"/>
        <v>0.0009955534573230702</v>
      </c>
      <c r="D643" s="16">
        <f t="shared" si="38"/>
        <v>0.0017644471351659521</v>
      </c>
      <c r="E643" s="16">
        <f t="shared" si="39"/>
        <v>-0.0022855647108296798</v>
      </c>
    </row>
    <row r="644" spans="2:5" ht="15">
      <c r="B644" s="16">
        <f t="shared" si="37"/>
        <v>63.600000000000634</v>
      </c>
      <c r="C644" s="16">
        <f t="shared" si="40"/>
        <v>0.0008932518485506355</v>
      </c>
      <c r="D644" s="16">
        <f t="shared" si="38"/>
        <v>0.0018537723200210158</v>
      </c>
      <c r="E644" s="16">
        <f t="shared" si="39"/>
        <v>-0.002100187478827578</v>
      </c>
    </row>
    <row r="645" spans="2:5" ht="15">
      <c r="B645" s="16">
        <f t="shared" si="37"/>
        <v>63.700000000000635</v>
      </c>
      <c r="C645" s="16">
        <f t="shared" si="40"/>
        <v>0.0007879307437612332</v>
      </c>
      <c r="D645" s="16">
        <f t="shared" si="38"/>
        <v>0.001932565394397139</v>
      </c>
      <c r="E645" s="16">
        <f t="shared" si="39"/>
        <v>-0.0019069309393878642</v>
      </c>
    </row>
    <row r="646" spans="2:5" ht="15">
      <c r="B646" s="16">
        <f t="shared" si="37"/>
        <v>63.80000000000064</v>
      </c>
      <c r="C646" s="16">
        <f t="shared" si="40"/>
        <v>0.0006801594506009978</v>
      </c>
      <c r="D646" s="16">
        <f t="shared" si="38"/>
        <v>0.0020005813394572388</v>
      </c>
      <c r="E646" s="16">
        <f t="shared" si="39"/>
        <v>-0.0017068728054421404</v>
      </c>
    </row>
    <row r="647" spans="2:5" ht="15">
      <c r="B647" s="16">
        <f t="shared" si="37"/>
        <v>63.90000000000064</v>
      </c>
      <c r="C647" s="16">
        <f t="shared" si="40"/>
        <v>0.0005705114764319742</v>
      </c>
      <c r="D647" s="16">
        <f t="shared" si="38"/>
        <v>0.002057632487100436</v>
      </c>
      <c r="E647" s="16">
        <f t="shared" si="39"/>
        <v>-0.0015011095567320967</v>
      </c>
    </row>
    <row r="648" spans="2:5" ht="15">
      <c r="B648" s="16">
        <f aca="true" t="shared" si="41" ref="B648:B711">B647+B$4</f>
        <v>64.00000000000064</v>
      </c>
      <c r="C648" s="16">
        <f t="shared" si="40"/>
        <v>0.00045956160140235634</v>
      </c>
      <c r="D648" s="16">
        <f aca="true" t="shared" si="42" ref="D648:D711">D647+C648*B$4</f>
        <v>0.0021035886472406716</v>
      </c>
      <c r="E648" s="16">
        <f aca="true" t="shared" si="43" ref="E648:E711">E647+D648*B$4</f>
        <v>-0.0012907506920080295</v>
      </c>
    </row>
    <row r="649" spans="2:5" ht="15">
      <c r="B649" s="16">
        <f t="shared" si="41"/>
        <v>64.10000000000063</v>
      </c>
      <c r="C649" s="16">
        <f t="shared" si="40"/>
        <v>0.00034788298654583167</v>
      </c>
      <c r="D649" s="16">
        <f t="shared" si="42"/>
        <v>0.002138376945895255</v>
      </c>
      <c r="E649" s="16">
        <f t="shared" si="43"/>
        <v>-0.0010769129974185039</v>
      </c>
    </row>
    <row r="650" spans="2:5" ht="15">
      <c r="B650" s="16">
        <f t="shared" si="41"/>
        <v>64.20000000000063</v>
      </c>
      <c r="C650" s="16">
        <f aca="true" t="shared" si="44" ref="C650:C713">-(E649*B$2+D649*B$3*2*SQRT(B$1*B$2))/B$1</f>
        <v>0.00023604433087414913</v>
      </c>
      <c r="D650" s="16">
        <f t="shared" si="42"/>
        <v>0.00216198137898267</v>
      </c>
      <c r="E650" s="16">
        <f t="shared" si="43"/>
        <v>-0.0008607148595202369</v>
      </c>
    </row>
    <row r="651" spans="2:5" ht="15">
      <c r="B651" s="16">
        <f t="shared" si="41"/>
        <v>64.30000000000062</v>
      </c>
      <c r="C651" s="16">
        <f t="shared" si="44"/>
        <v>0.00012460709098458065</v>
      </c>
      <c r="D651" s="16">
        <f t="shared" si="42"/>
        <v>0.002174442088081128</v>
      </c>
      <c r="E651" s="16">
        <f t="shared" si="43"/>
        <v>-0.0006432706507121242</v>
      </c>
    </row>
    <row r="652" spans="2:5" ht="15">
      <c r="B652" s="16">
        <f t="shared" si="41"/>
        <v>64.40000000000062</v>
      </c>
      <c r="C652" s="16">
        <f t="shared" si="44"/>
        <v>1.4122776200141743E-05</v>
      </c>
      <c r="D652" s="16">
        <f t="shared" si="42"/>
        <v>0.002175854365701142</v>
      </c>
      <c r="E652" s="16">
        <f t="shared" si="43"/>
        <v>-0.00042568521414201</v>
      </c>
    </row>
    <row r="653" spans="2:5" ht="15">
      <c r="B653" s="16">
        <f t="shared" si="41"/>
        <v>64.50000000000061</v>
      </c>
      <c r="C653" s="16">
        <f t="shared" si="44"/>
        <v>-9.486966830132138E-05</v>
      </c>
      <c r="D653" s="16">
        <f t="shared" si="42"/>
        <v>0.00216636739887101</v>
      </c>
      <c r="E653" s="16">
        <f t="shared" si="43"/>
        <v>-0.00020904847425490895</v>
      </c>
    </row>
    <row r="654" spans="2:5" ht="15">
      <c r="B654" s="16">
        <f t="shared" si="41"/>
        <v>64.6000000000006</v>
      </c>
      <c r="C654" s="16">
        <f t="shared" si="44"/>
        <v>-0.00020184637852917626</v>
      </c>
      <c r="D654" s="16">
        <f t="shared" si="42"/>
        <v>0.0021461827610180927</v>
      </c>
      <c r="E654" s="16">
        <f t="shared" si="43"/>
        <v>5.56980184690032E-06</v>
      </c>
    </row>
    <row r="655" spans="2:5" ht="15">
      <c r="B655" s="16">
        <f t="shared" si="41"/>
        <v>64.7000000000006</v>
      </c>
      <c r="C655" s="16">
        <f t="shared" si="44"/>
        <v>-0.0003063009777197624</v>
      </c>
      <c r="D655" s="16">
        <f t="shared" si="42"/>
        <v>0.0021155526632461166</v>
      </c>
      <c r="E655" s="16">
        <f t="shared" si="43"/>
        <v>0.00021712506817151198</v>
      </c>
    </row>
    <row r="656" spans="2:5" ht="15">
      <c r="B656" s="16">
        <f t="shared" si="41"/>
        <v>64.8000000000006</v>
      </c>
      <c r="C656" s="16">
        <f t="shared" si="44"/>
        <v>-0.00040774686091347393</v>
      </c>
      <c r="D656" s="16">
        <f t="shared" si="42"/>
        <v>0.0020747779771547693</v>
      </c>
      <c r="E656" s="16">
        <f t="shared" si="43"/>
        <v>0.0004246028658869889</v>
      </c>
    </row>
    <row r="657" spans="2:5" ht="15">
      <c r="B657" s="16">
        <f t="shared" si="41"/>
        <v>64.90000000000059</v>
      </c>
      <c r="C657" s="16">
        <f t="shared" si="44"/>
        <v>-0.0005057193483640236</v>
      </c>
      <c r="D657" s="16">
        <f t="shared" si="42"/>
        <v>0.002024206042318367</v>
      </c>
      <c r="E657" s="16">
        <f t="shared" si="43"/>
        <v>0.0006270234701188256</v>
      </c>
    </row>
    <row r="658" spans="2:5" ht="15">
      <c r="B658" s="16">
        <f t="shared" si="41"/>
        <v>65.00000000000058</v>
      </c>
      <c r="C658" s="16">
        <f t="shared" si="44"/>
        <v>-0.000599777698867833</v>
      </c>
      <c r="D658" s="16">
        <f t="shared" si="42"/>
        <v>0.0019642282724315835</v>
      </c>
      <c r="E658" s="16">
        <f t="shared" si="43"/>
        <v>0.0008234462973619839</v>
      </c>
    </row>
    <row r="659" spans="2:5" ht="15">
      <c r="B659" s="16">
        <f t="shared" si="41"/>
        <v>65.10000000000058</v>
      </c>
      <c r="C659" s="16">
        <f t="shared" si="44"/>
        <v>-0.0006895069749279341</v>
      </c>
      <c r="D659" s="16">
        <f t="shared" si="42"/>
        <v>0.00189527757493879</v>
      </c>
      <c r="E659" s="16">
        <f t="shared" si="43"/>
        <v>0.001012974054855863</v>
      </c>
    </row>
    <row r="660" spans="2:5" ht="15">
      <c r="B660" s="16">
        <f t="shared" si="41"/>
        <v>65.20000000000057</v>
      </c>
      <c r="C660" s="16">
        <f t="shared" si="44"/>
        <v>-0.0007745197525219342</v>
      </c>
      <c r="D660" s="16">
        <f t="shared" si="42"/>
        <v>0.0018178255996865967</v>
      </c>
      <c r="E660" s="16">
        <f t="shared" si="43"/>
        <v>0.0011947566148245226</v>
      </c>
    </row>
    <row r="661" spans="2:5" ht="15">
      <c r="B661" s="16">
        <f t="shared" si="41"/>
        <v>65.30000000000057</v>
      </c>
      <c r="C661" s="16">
        <f t="shared" si="44"/>
        <v>-0.0008544576691228403</v>
      </c>
      <c r="D661" s="16">
        <f t="shared" si="42"/>
        <v>0.0017323798327743127</v>
      </c>
      <c r="E661" s="16">
        <f t="shared" si="43"/>
        <v>0.0013679945981019538</v>
      </c>
    </row>
    <row r="662" spans="2:5" ht="15">
      <c r="B662" s="16">
        <f t="shared" si="41"/>
        <v>65.40000000000056</v>
      </c>
      <c r="C662" s="16">
        <f t="shared" si="44"/>
        <v>-0.0009289928045200837</v>
      </c>
      <c r="D662" s="16">
        <f t="shared" si="42"/>
        <v>0.0016394805523223042</v>
      </c>
      <c r="E662" s="16">
        <f t="shared" si="43"/>
        <v>0.0015319426533341842</v>
      </c>
    </row>
    <row r="663" spans="2:5" ht="15">
      <c r="B663" s="16">
        <f t="shared" si="41"/>
        <v>65.50000000000055</v>
      </c>
      <c r="C663" s="16">
        <f t="shared" si="44"/>
        <v>-0.0009978288899012058</v>
      </c>
      <c r="D663" s="16">
        <f t="shared" si="42"/>
        <v>0.0015396976633321837</v>
      </c>
      <c r="E663" s="16">
        <f t="shared" si="43"/>
        <v>0.0016859124196674025</v>
      </c>
    </row>
    <row r="664" spans="2:5" ht="15">
      <c r="B664" s="16">
        <f t="shared" si="41"/>
        <v>65.60000000000055</v>
      </c>
      <c r="C664" s="16">
        <f t="shared" si="44"/>
        <v>-0.001060702341577555</v>
      </c>
      <c r="D664" s="16">
        <f t="shared" si="42"/>
        <v>0.0014336274291744282</v>
      </c>
      <c r="E664" s="16">
        <f t="shared" si="43"/>
        <v>0.0018292751625848453</v>
      </c>
    </row>
    <row r="665" spans="2:5" ht="15">
      <c r="B665" s="16">
        <f t="shared" si="41"/>
        <v>65.70000000000054</v>
      </c>
      <c r="C665" s="16">
        <f t="shared" si="44"/>
        <v>-0.0011173831166652777</v>
      </c>
      <c r="D665" s="16">
        <f t="shared" si="42"/>
        <v>0.0013218891175079005</v>
      </c>
      <c r="E665" s="16">
        <f t="shared" si="43"/>
        <v>0.0019614640743356353</v>
      </c>
    </row>
    <row r="666" spans="2:5" ht="15">
      <c r="B666" s="16">
        <f t="shared" si="41"/>
        <v>65.80000000000054</v>
      </c>
      <c r="C666" s="16">
        <f t="shared" si="44"/>
        <v>-0.0011676753889611252</v>
      </c>
      <c r="D666" s="16">
        <f t="shared" si="42"/>
        <v>0.001205121578611788</v>
      </c>
      <c r="E666" s="16">
        <f t="shared" si="43"/>
        <v>0.002081976232196814</v>
      </c>
    </row>
    <row r="667" spans="2:5" ht="15">
      <c r="B667" s="16">
        <f t="shared" si="41"/>
        <v>65.90000000000053</v>
      </c>
      <c r="C667" s="16">
        <f t="shared" si="44"/>
        <v>-0.0012114180441765334</v>
      </c>
      <c r="D667" s="16">
        <f t="shared" si="42"/>
        <v>0.0010839797741941347</v>
      </c>
      <c r="E667" s="16">
        <f t="shared" si="43"/>
        <v>0.0021903742096162273</v>
      </c>
    </row>
    <row r="668" spans="2:5" ht="15">
      <c r="B668" s="16">
        <f t="shared" si="41"/>
        <v>66.00000000000053</v>
      </c>
      <c r="C668" s="16">
        <f t="shared" si="44"/>
        <v>-0.0012484849946084607</v>
      </c>
      <c r="D668" s="16">
        <f t="shared" si="42"/>
        <v>0.0009591312747332886</v>
      </c>
      <c r="E668" s="16">
        <f t="shared" si="43"/>
        <v>0.002286287337089556</v>
      </c>
    </row>
    <row r="669" spans="2:5" ht="15">
      <c r="B669" s="16">
        <f t="shared" si="41"/>
        <v>66.10000000000052</v>
      </c>
      <c r="C669" s="16">
        <f t="shared" si="44"/>
        <v>-0.0012787853142271792</v>
      </c>
      <c r="D669" s="16">
        <f t="shared" si="42"/>
        <v>0.0008312527433105707</v>
      </c>
      <c r="E669" s="16">
        <f t="shared" si="43"/>
        <v>0.0023694126114206134</v>
      </c>
    </row>
    <row r="670" spans="2:5" ht="15">
      <c r="B670" s="16">
        <f t="shared" si="41"/>
        <v>66.20000000000051</v>
      </c>
      <c r="C670" s="16">
        <f t="shared" si="44"/>
        <v>-0.0013022631960452717</v>
      </c>
      <c r="D670" s="16">
        <f t="shared" si="42"/>
        <v>0.0007010264237060436</v>
      </c>
      <c r="E670" s="16">
        <f t="shared" si="43"/>
        <v>0.002439515253791218</v>
      </c>
    </row>
    <row r="671" spans="2:5" ht="15">
      <c r="B671" s="16">
        <f t="shared" si="41"/>
        <v>66.30000000000051</v>
      </c>
      <c r="C671" s="16">
        <f t="shared" si="44"/>
        <v>-0.0013188977344943083</v>
      </c>
      <c r="D671" s="16">
        <f t="shared" si="42"/>
        <v>0.0005691366502566127</v>
      </c>
      <c r="E671" s="16">
        <f t="shared" si="43"/>
        <v>0.002496428918816879</v>
      </c>
    </row>
    <row r="672" spans="2:5" ht="15">
      <c r="B672" s="16">
        <f t="shared" si="41"/>
        <v>66.4000000000005</v>
      </c>
      <c r="C672" s="16">
        <f t="shared" si="44"/>
        <v>-0.001328702536372089</v>
      </c>
      <c r="D672" s="16">
        <f t="shared" si="42"/>
        <v>0.0004362663966194038</v>
      </c>
      <c r="E672" s="16">
        <f t="shared" si="43"/>
        <v>0.0025400555584788194</v>
      </c>
    </row>
    <row r="673" spans="2:5" ht="15">
      <c r="B673" s="16">
        <f t="shared" si="41"/>
        <v>66.5000000000005</v>
      </c>
      <c r="C673" s="16">
        <f t="shared" si="44"/>
        <v>-0.0013317251647300898</v>
      </c>
      <c r="D673" s="16">
        <f t="shared" si="42"/>
        <v>0.00030309388014639483</v>
      </c>
      <c r="E673" s="16">
        <f t="shared" si="43"/>
        <v>0.002570364946493459</v>
      </c>
    </row>
    <row r="674" spans="2:5" ht="15">
      <c r="B674" s="16">
        <f t="shared" si="41"/>
        <v>66.60000000000049</v>
      </c>
      <c r="C674" s="16">
        <f t="shared" si="44"/>
        <v>-0.0013280464208442612</v>
      </c>
      <c r="D674" s="16">
        <f t="shared" si="42"/>
        <v>0.00017028923806196872</v>
      </c>
      <c r="E674" s="16">
        <f t="shared" si="43"/>
        <v>0.002587393870299656</v>
      </c>
    </row>
    <row r="675" spans="2:5" ht="15">
      <c r="B675" s="16">
        <f t="shared" si="41"/>
        <v>66.70000000000049</v>
      </c>
      <c r="C675" s="16">
        <f t="shared" si="44"/>
        <v>-0.0013177794701491696</v>
      </c>
      <c r="D675" s="16">
        <f t="shared" si="42"/>
        <v>3.8511291047051746E-05</v>
      </c>
      <c r="E675" s="16">
        <f t="shared" si="43"/>
        <v>0.0025912449994043613</v>
      </c>
    </row>
    <row r="676" spans="2:5" ht="15">
      <c r="B676" s="16">
        <f t="shared" si="41"/>
        <v>66.80000000000048</v>
      </c>
      <c r="C676" s="16">
        <f t="shared" si="44"/>
        <v>-0.0013010688187125045</v>
      </c>
      <c r="D676" s="16">
        <f t="shared" si="42"/>
        <v>-9.159559082419871E-05</v>
      </c>
      <c r="E676" s="16">
        <f t="shared" si="43"/>
        <v>0.0025820854403219413</v>
      </c>
    </row>
    <row r="677" spans="2:5" ht="15">
      <c r="B677" s="16">
        <f t="shared" si="41"/>
        <v>66.90000000000047</v>
      </c>
      <c r="C677" s="16">
        <f t="shared" si="44"/>
        <v>-0.0012780891474812547</v>
      </c>
      <c r="D677" s="16">
        <f t="shared" si="42"/>
        <v>-0.0002194045055723242</v>
      </c>
      <c r="E677" s="16">
        <f t="shared" si="43"/>
        <v>0.002560144989764709</v>
      </c>
    </row>
    <row r="678" spans="2:5" ht="15">
      <c r="B678" s="16">
        <f t="shared" si="41"/>
        <v>67.00000000000047</v>
      </c>
      <c r="C678" s="16">
        <f t="shared" si="44"/>
        <v>-0.00124904401213974</v>
      </c>
      <c r="D678" s="16">
        <f t="shared" si="42"/>
        <v>-0.0003443089067862982</v>
      </c>
      <c r="E678" s="16">
        <f t="shared" si="43"/>
        <v>0.002525714099086079</v>
      </c>
    </row>
    <row r="679" spans="2:5" ht="15">
      <c r="B679" s="16">
        <f t="shared" si="41"/>
        <v>67.10000000000046</v>
      </c>
      <c r="C679" s="16">
        <f t="shared" si="44"/>
        <v>-0.0012141644169807357</v>
      </c>
      <c r="D679" s="16">
        <f t="shared" si="42"/>
        <v>-0.0004657253484843718</v>
      </c>
      <c r="E679" s="16">
        <f t="shared" si="43"/>
        <v>0.0024791415642376417</v>
      </c>
    </row>
    <row r="680" spans="2:5" ht="15">
      <c r="B680" s="16">
        <f t="shared" si="41"/>
        <v>67.20000000000046</v>
      </c>
      <c r="C680" s="16">
        <f t="shared" si="44"/>
        <v>-0.0011737072717020673</v>
      </c>
      <c r="D680" s="16">
        <f t="shared" si="42"/>
        <v>-0.0005830960756545785</v>
      </c>
      <c r="E680" s="16">
        <f t="shared" si="43"/>
        <v>0.0024208319566721838</v>
      </c>
    </row>
    <row r="681" spans="2:5" ht="15">
      <c r="B681" s="16">
        <f t="shared" si="41"/>
        <v>67.30000000000045</v>
      </c>
      <c r="C681" s="16">
        <f t="shared" si="44"/>
        <v>-0.0011279537405003686</v>
      </c>
      <c r="D681" s="16">
        <f t="shared" si="42"/>
        <v>-0.0006958914497046154</v>
      </c>
      <c r="E681" s="16">
        <f t="shared" si="43"/>
        <v>0.0023512428117017222</v>
      </c>
    </row>
    <row r="682" spans="2:5" ht="15">
      <c r="B682" s="16">
        <f t="shared" si="41"/>
        <v>67.40000000000045</v>
      </c>
      <c r="C682" s="16">
        <f t="shared" si="44"/>
        <v>-0.0010772074932396869</v>
      </c>
      <c r="D682" s="16">
        <f t="shared" si="42"/>
        <v>-0.0008036121990285841</v>
      </c>
      <c r="E682" s="16">
        <f t="shared" si="43"/>
        <v>0.002270881591798864</v>
      </c>
    </row>
    <row r="683" spans="2:5" ht="15">
      <c r="B683" s="16">
        <f t="shared" si="41"/>
        <v>67.50000000000044</v>
      </c>
      <c r="C683" s="16">
        <f t="shared" si="44"/>
        <v>-0.001021792868823963</v>
      </c>
      <c r="D683" s="16">
        <f t="shared" si="42"/>
        <v>-0.0009057914859109804</v>
      </c>
      <c r="E683" s="16">
        <f t="shared" si="43"/>
        <v>0.002180302443207766</v>
      </c>
    </row>
    <row r="684" spans="2:5" ht="15">
      <c r="B684" s="16">
        <f t="shared" si="41"/>
        <v>67.60000000000043</v>
      </c>
      <c r="C684" s="16">
        <f t="shared" si="44"/>
        <v>-0.0009620529611981442</v>
      </c>
      <c r="D684" s="16">
        <f t="shared" si="42"/>
        <v>-0.0010019967820307947</v>
      </c>
      <c r="E684" s="16">
        <f t="shared" si="43"/>
        <v>0.0020801027650046862</v>
      </c>
    </row>
    <row r="685" spans="2:5" ht="15">
      <c r="B685" s="16">
        <f t="shared" si="41"/>
        <v>67.70000000000043</v>
      </c>
      <c r="C685" s="16">
        <f t="shared" si="44"/>
        <v>-0.0008983476386421283</v>
      </c>
      <c r="D685" s="16">
        <f t="shared" si="42"/>
        <v>-0.0010918315458950075</v>
      </c>
      <c r="E685" s="16">
        <f t="shared" si="43"/>
        <v>0.0019709196104151856</v>
      </c>
    </row>
    <row r="686" spans="2:5" ht="15">
      <c r="B686" s="16">
        <f t="shared" si="41"/>
        <v>67.80000000000042</v>
      </c>
      <c r="C686" s="16">
        <f t="shared" si="44"/>
        <v>-0.0008310515072044426</v>
      </c>
      <c r="D686" s="16">
        <f t="shared" si="42"/>
        <v>-0.0011749366966154519</v>
      </c>
      <c r="E686" s="16">
        <f t="shared" si="43"/>
        <v>0.0018534259407536405</v>
      </c>
    </row>
    <row r="687" spans="2:5" ht="15">
      <c r="B687" s="16">
        <f t="shared" si="41"/>
        <v>67.90000000000042</v>
      </c>
      <c r="C687" s="16">
        <f t="shared" si="44"/>
        <v>-0.0007605518292484787</v>
      </c>
      <c r="D687" s="16">
        <f t="shared" si="42"/>
        <v>-0.0012509918795402997</v>
      </c>
      <c r="E687" s="16">
        <f t="shared" si="43"/>
        <v>0.0017283267527996105</v>
      </c>
    </row>
    <row r="688" spans="2:5" ht="15">
      <c r="B688" s="16">
        <f t="shared" si="41"/>
        <v>68.00000000000041</v>
      </c>
      <c r="C688" s="16">
        <f t="shared" si="44"/>
        <v>-0.0006872464081533552</v>
      </c>
      <c r="D688" s="16">
        <f t="shared" si="42"/>
        <v>-0.0013197165203556352</v>
      </c>
      <c r="E688" s="16">
        <f t="shared" si="43"/>
        <v>0.0015963551007640469</v>
      </c>
    </row>
    <row r="689" spans="2:5" ht="15">
      <c r="B689" s="16">
        <f t="shared" si="41"/>
        <v>68.1000000000004</v>
      </c>
      <c r="C689" s="16">
        <f t="shared" si="44"/>
        <v>-0.0006115414502245466</v>
      </c>
      <c r="D689" s="16">
        <f t="shared" si="42"/>
        <v>-0.0013808706653780898</v>
      </c>
      <c r="E689" s="16">
        <f t="shared" si="43"/>
        <v>0.001458268034226238</v>
      </c>
    </row>
    <row r="690" spans="2:5" ht="15">
      <c r="B690" s="16">
        <f t="shared" si="41"/>
        <v>68.2000000000004</v>
      </c>
      <c r="C690" s="16">
        <f t="shared" si="44"/>
        <v>-0.0005338494148270335</v>
      </c>
      <c r="D690" s="16">
        <f t="shared" si="42"/>
        <v>-0.0014342556068607931</v>
      </c>
      <c r="E690" s="16">
        <f t="shared" si="43"/>
        <v>0.0013148424735401586</v>
      </c>
    </row>
    <row r="691" spans="2:5" ht="15">
      <c r="B691" s="16">
        <f t="shared" si="41"/>
        <v>68.3000000000004</v>
      </c>
      <c r="C691" s="16">
        <f t="shared" si="44"/>
        <v>-0.00045458686365686053</v>
      </c>
      <c r="D691" s="16">
        <f t="shared" si="42"/>
        <v>-0.0014797142932264792</v>
      </c>
      <c r="E691" s="16">
        <f t="shared" si="43"/>
        <v>0.0011668710442175106</v>
      </c>
    </row>
    <row r="692" spans="2:5" ht="15">
      <c r="B692" s="16">
        <f t="shared" si="41"/>
        <v>68.40000000000039</v>
      </c>
      <c r="C692" s="16">
        <f t="shared" si="44"/>
        <v>-0.0003741723199169347</v>
      </c>
      <c r="D692" s="16">
        <f t="shared" si="42"/>
        <v>-0.0015171315252181727</v>
      </c>
      <c r="E692" s="16">
        <f t="shared" si="43"/>
        <v>0.0010151578916956935</v>
      </c>
    </row>
    <row r="693" spans="2:5" ht="15">
      <c r="B693" s="16">
        <f t="shared" si="41"/>
        <v>68.50000000000038</v>
      </c>
      <c r="C693" s="16">
        <f t="shared" si="44"/>
        <v>-0.00029302414796111484</v>
      </c>
      <c r="D693" s="16">
        <f t="shared" si="42"/>
        <v>-0.0015464339400142841</v>
      </c>
      <c r="E693" s="16">
        <f t="shared" si="43"/>
        <v>0.0008605144976942651</v>
      </c>
    </row>
    <row r="694" spans="2:5" ht="15">
      <c r="B694" s="16">
        <f t="shared" si="41"/>
        <v>68.60000000000038</v>
      </c>
      <c r="C694" s="16">
        <f t="shared" si="44"/>
        <v>-0.00021155846371890633</v>
      </c>
      <c r="D694" s="16">
        <f t="shared" si="42"/>
        <v>-0.0015675897863861748</v>
      </c>
      <c r="E694" s="16">
        <f t="shared" si="43"/>
        <v>0.0007037555190556476</v>
      </c>
    </row>
    <row r="695" spans="2:5" ht="15">
      <c r="B695" s="16">
        <f t="shared" si="41"/>
        <v>68.70000000000037</v>
      </c>
      <c r="C695" s="16">
        <f t="shared" si="44"/>
        <v>-0.00013018708591333662</v>
      </c>
      <c r="D695" s="16">
        <f t="shared" si="42"/>
        <v>-0.0015806084949775085</v>
      </c>
      <c r="E695" s="16">
        <f t="shared" si="43"/>
        <v>0.0005456946695578968</v>
      </c>
    </row>
    <row r="696" spans="2:5" ht="15">
      <c r="B696" s="16">
        <f t="shared" si="41"/>
        <v>68.80000000000037</v>
      </c>
      <c r="C696" s="16">
        <f t="shared" si="44"/>
        <v>-4.931553773901648E-05</v>
      </c>
      <c r="D696" s="16">
        <f t="shared" si="42"/>
        <v>-0.0015855400487514101</v>
      </c>
      <c r="E696" s="16">
        <f t="shared" si="43"/>
        <v>0.00038714066468275573</v>
      </c>
    </row>
    <row r="697" spans="2:5" ht="15">
      <c r="B697" s="16">
        <f t="shared" si="41"/>
        <v>68.90000000000036</v>
      </c>
      <c r="C697" s="16">
        <f t="shared" si="44"/>
        <v>3.065889172161642E-05</v>
      </c>
      <c r="D697" s="16">
        <f t="shared" si="42"/>
        <v>-0.0015824741595792484</v>
      </c>
      <c r="E697" s="16">
        <f t="shared" si="43"/>
        <v>0.00022889324872483088</v>
      </c>
    </row>
    <row r="698" spans="2:5" ht="15">
      <c r="B698" s="16">
        <f t="shared" si="41"/>
        <v>69.00000000000036</v>
      </c>
      <c r="C698" s="16">
        <f t="shared" si="44"/>
        <v>0.00010934901749577845</v>
      </c>
      <c r="D698" s="16">
        <f t="shared" si="42"/>
        <v>-0.0015715392578296706</v>
      </c>
      <c r="E698" s="16">
        <f t="shared" si="43"/>
        <v>7.173932294186381E-05</v>
      </c>
    </row>
    <row r="699" spans="2:5" ht="15">
      <c r="B699" s="16">
        <f t="shared" si="41"/>
        <v>69.10000000000035</v>
      </c>
      <c r="C699" s="16">
        <f t="shared" si="44"/>
        <v>0.00018637955175151495</v>
      </c>
      <c r="D699" s="16">
        <f t="shared" si="42"/>
        <v>-0.001552901302654519</v>
      </c>
      <c r="E699" s="16">
        <f t="shared" si="43"/>
        <v>-8.35508073235881E-05</v>
      </c>
    </row>
    <row r="700" spans="2:5" ht="15">
      <c r="B700" s="16">
        <f t="shared" si="41"/>
        <v>69.20000000000034</v>
      </c>
      <c r="C700" s="16">
        <f t="shared" si="44"/>
        <v>0.0002613888119858808</v>
      </c>
      <c r="D700" s="16">
        <f t="shared" si="42"/>
        <v>-0.001526762421455931</v>
      </c>
      <c r="E700" s="16">
        <f t="shared" si="43"/>
        <v>-0.0002362270494691812</v>
      </c>
    </row>
    <row r="701" spans="2:5" ht="15">
      <c r="B701" s="16">
        <f t="shared" si="41"/>
        <v>69.30000000000034</v>
      </c>
      <c r="C701" s="16">
        <f t="shared" si="44"/>
        <v>0.0003340303370290471</v>
      </c>
      <c r="D701" s="16">
        <f t="shared" si="42"/>
        <v>-0.0014933593877530264</v>
      </c>
      <c r="E701" s="16">
        <f t="shared" si="43"/>
        <v>-0.00038556298824448385</v>
      </c>
    </row>
    <row r="702" spans="2:5" ht="15">
      <c r="B702" s="16">
        <f t="shared" si="41"/>
        <v>69.40000000000033</v>
      </c>
      <c r="C702" s="16">
        <f t="shared" si="44"/>
        <v>0.0004039744040879931</v>
      </c>
      <c r="D702" s="16">
        <f t="shared" si="42"/>
        <v>-0.0014529619473442272</v>
      </c>
      <c r="E702" s="16">
        <f t="shared" si="43"/>
        <v>-0.0005308591829789066</v>
      </c>
    </row>
    <row r="703" spans="2:5" ht="15">
      <c r="B703" s="16">
        <f t="shared" si="41"/>
        <v>69.50000000000033</v>
      </c>
      <c r="C703" s="16">
        <f t="shared" si="44"/>
        <v>0.00047090944064407623</v>
      </c>
      <c r="D703" s="16">
        <f t="shared" si="42"/>
        <v>-0.0014058710032798195</v>
      </c>
      <c r="E703" s="16">
        <f t="shared" si="43"/>
        <v>-0.0006714462833068886</v>
      </c>
    </row>
    <row r="704" spans="2:5" ht="15">
      <c r="B704" s="16">
        <f t="shared" si="41"/>
        <v>69.60000000000032</v>
      </c>
      <c r="C704" s="16">
        <f t="shared" si="44"/>
        <v>0.0005345433256319834</v>
      </c>
      <c r="D704" s="16">
        <f t="shared" si="42"/>
        <v>-0.001352416670716621</v>
      </c>
      <c r="E704" s="16">
        <f t="shared" si="43"/>
        <v>-0.0008066879503785508</v>
      </c>
    </row>
    <row r="705" spans="2:5" ht="15">
      <c r="B705" s="16">
        <f t="shared" si="41"/>
        <v>69.70000000000032</v>
      </c>
      <c r="C705" s="16">
        <f t="shared" si="44"/>
        <v>0.0005946045749599668</v>
      </c>
      <c r="D705" s="16">
        <f t="shared" si="42"/>
        <v>-0.0012929562132206244</v>
      </c>
      <c r="E705" s="16">
        <f t="shared" si="43"/>
        <v>-0.0009359835717006132</v>
      </c>
    </row>
    <row r="706" spans="2:5" ht="15">
      <c r="B706" s="16">
        <f t="shared" si="41"/>
        <v>69.80000000000031</v>
      </c>
      <c r="C706" s="16">
        <f t="shared" si="44"/>
        <v>0.0006508434070794232</v>
      </c>
      <c r="D706" s="16">
        <f t="shared" si="42"/>
        <v>-0.001227871872512682</v>
      </c>
      <c r="E706" s="16">
        <f t="shared" si="43"/>
        <v>-0.0010587707589518815</v>
      </c>
    </row>
    <row r="707" spans="2:5" ht="15">
      <c r="B707" s="16">
        <f t="shared" si="41"/>
        <v>69.9000000000003</v>
      </c>
      <c r="C707" s="16">
        <f t="shared" si="44"/>
        <v>0.0007030326849723291</v>
      </c>
      <c r="D707" s="16">
        <f t="shared" si="42"/>
        <v>-0.001157568604015449</v>
      </c>
      <c r="E707" s="16">
        <f t="shared" si="43"/>
        <v>-0.0011745276193534265</v>
      </c>
    </row>
    <row r="708" spans="2:5" ht="15">
      <c r="B708" s="16">
        <f t="shared" si="41"/>
        <v>70.0000000000003</v>
      </c>
      <c r="C708" s="16">
        <f t="shared" si="44"/>
        <v>0.0007509687315943071</v>
      </c>
      <c r="D708" s="16">
        <f t="shared" si="42"/>
        <v>-0.0010824717308560183</v>
      </c>
      <c r="E708" s="16">
        <f t="shared" si="43"/>
        <v>-0.0012827747924390282</v>
      </c>
    </row>
    <row r="709" spans="2:5" ht="15">
      <c r="B709" s="16">
        <f t="shared" si="41"/>
        <v>70.10000000000029</v>
      </c>
      <c r="C709" s="16">
        <f t="shared" si="44"/>
        <v>0.0007944720164857201</v>
      </c>
      <c r="D709" s="16">
        <f t="shared" si="42"/>
        <v>-0.0010030245292074462</v>
      </c>
      <c r="E709" s="16">
        <f t="shared" si="43"/>
        <v>-0.0013830772453597728</v>
      </c>
    </row>
    <row r="710" spans="2:5" ht="15">
      <c r="B710" s="16">
        <f t="shared" si="41"/>
        <v>70.20000000000029</v>
      </c>
      <c r="C710" s="16">
        <f t="shared" si="44"/>
        <v>0.0008333877119396923</v>
      </c>
      <c r="D710" s="16">
        <f t="shared" si="42"/>
        <v>-0.000919685758013477</v>
      </c>
      <c r="E710" s="16">
        <f t="shared" si="43"/>
        <v>-0.0014750458211611206</v>
      </c>
    </row>
    <row r="711" spans="2:5" ht="15">
      <c r="B711" s="16">
        <f t="shared" si="41"/>
        <v>70.30000000000028</v>
      </c>
      <c r="C711" s="16">
        <f t="shared" si="44"/>
        <v>0.0008675861177909643</v>
      </c>
      <c r="D711" s="16">
        <f t="shared" si="42"/>
        <v>-0.0008329271462343805</v>
      </c>
      <c r="E711" s="16">
        <f t="shared" si="43"/>
        <v>-0.0015583385357845587</v>
      </c>
    </row>
    <row r="712" spans="2:5" ht="15">
      <c r="B712" s="16">
        <f aca="true" t="shared" si="45" ref="B712:B775">B711+B$4</f>
        <v>70.40000000000028</v>
      </c>
      <c r="C712" s="16">
        <f t="shared" si="44"/>
        <v>0.0008969629545596173</v>
      </c>
      <c r="D712" s="16">
        <f aca="true" t="shared" si="46" ref="D712:D775">D711+C712*B$4</f>
        <v>-0.0007432308507784187</v>
      </c>
      <c r="E712" s="16">
        <f aca="true" t="shared" si="47" ref="E712:E775">E711+D712*B$4</f>
        <v>-0.0016326616208624006</v>
      </c>
    </row>
    <row r="713" spans="2:5" ht="15">
      <c r="B713" s="16">
        <f t="shared" si="45"/>
        <v>70.50000000000027</v>
      </c>
      <c r="C713" s="16">
        <f t="shared" si="44"/>
        <v>0.0009214395253456937</v>
      </c>
      <c r="D713" s="16">
        <f t="shared" si="46"/>
        <v>-0.0006510868982438494</v>
      </c>
      <c r="E713" s="16">
        <f t="shared" si="47"/>
        <v>-0.0016977703106867857</v>
      </c>
    </row>
    <row r="714" spans="2:5" ht="15">
      <c r="B714" s="16">
        <f t="shared" si="45"/>
        <v>70.60000000000026</v>
      </c>
      <c r="C714" s="16">
        <f aca="true" t="shared" si="48" ref="C714:C777">-(E713*B$2+D713*B$3*2*SQRT(B$1*B$2))/B$1</f>
        <v>0.0009409627475213812</v>
      </c>
      <c r="D714" s="16">
        <f t="shared" si="46"/>
        <v>-0.0005569906234917112</v>
      </c>
      <c r="E714" s="16">
        <f t="shared" si="47"/>
        <v>-0.0017534693730359568</v>
      </c>
    </row>
    <row r="715" spans="2:5" ht="15">
      <c r="B715" s="16">
        <f t="shared" si="45"/>
        <v>70.70000000000026</v>
      </c>
      <c r="C715" s="16">
        <f t="shared" si="48"/>
        <v>0.0009555050559036408</v>
      </c>
      <c r="D715" s="16">
        <f t="shared" si="46"/>
        <v>-0.00046144011790134713</v>
      </c>
      <c r="E715" s="16">
        <f t="shared" si="47"/>
        <v>-0.0017996133848260916</v>
      </c>
    </row>
    <row r="716" spans="2:5" ht="15">
      <c r="B716" s="16">
        <f t="shared" si="45"/>
        <v>70.80000000000025</v>
      </c>
      <c r="C716" s="16">
        <f t="shared" si="48"/>
        <v>0.0009650641797089583</v>
      </c>
      <c r="D716" s="16">
        <f t="shared" si="46"/>
        <v>-0.0003649336999304513</v>
      </c>
      <c r="E716" s="16">
        <f t="shared" si="47"/>
        <v>-0.0018361067548191368</v>
      </c>
    </row>
    <row r="717" spans="2:5" ht="15">
      <c r="B717" s="16">
        <f t="shared" si="45"/>
        <v>70.90000000000025</v>
      </c>
      <c r="C717" s="16">
        <f t="shared" si="48"/>
        <v>0.0009696627961904322</v>
      </c>
      <c r="D717" s="16">
        <f t="shared" si="46"/>
        <v>-0.00026796742031140805</v>
      </c>
      <c r="E717" s="16">
        <f t="shared" si="47"/>
        <v>-0.0018629034968502777</v>
      </c>
    </row>
    <row r="718" spans="2:5" ht="15">
      <c r="B718" s="16">
        <f t="shared" si="45"/>
        <v>71.00000000000024</v>
      </c>
      <c r="C718" s="16">
        <f t="shared" si="48"/>
        <v>0.0009693480644329914</v>
      </c>
      <c r="D718" s="16">
        <f t="shared" si="46"/>
        <v>-0.0001710326138681089</v>
      </c>
      <c r="E718" s="16">
        <f t="shared" si="47"/>
        <v>-0.0018800067582370886</v>
      </c>
    </row>
    <row r="719" spans="2:5" ht="15">
      <c r="B719" s="16">
        <f t="shared" si="45"/>
        <v>71.10000000000024</v>
      </c>
      <c r="C719" s="16">
        <f t="shared" si="48"/>
        <v>0.0009641910433325844</v>
      </c>
      <c r="D719" s="16">
        <f t="shared" si="46"/>
        <v>-7.461350953485047E-05</v>
      </c>
      <c r="E719" s="16">
        <f t="shared" si="47"/>
        <v>-0.0018874681091905737</v>
      </c>
    </row>
    <row r="720" spans="2:5" ht="15">
      <c r="B720" s="16">
        <f t="shared" si="45"/>
        <v>71.20000000000023</v>
      </c>
      <c r="C720" s="16">
        <f t="shared" si="48"/>
        <v>0.0009542859983073308</v>
      </c>
      <c r="D720" s="16">
        <f t="shared" si="46"/>
        <v>2.0815090295882624E-05</v>
      </c>
      <c r="E720" s="16">
        <f t="shared" si="47"/>
        <v>-0.0018853866001609853</v>
      </c>
    </row>
    <row r="721" spans="2:5" ht="15">
      <c r="B721" s="16">
        <f t="shared" si="45"/>
        <v>71.30000000000022</v>
      </c>
      <c r="C721" s="16">
        <f t="shared" si="48"/>
        <v>0.0009397496017806468</v>
      </c>
      <c r="D721" s="16">
        <f t="shared" si="46"/>
        <v>0.00011479005047394732</v>
      </c>
      <c r="E721" s="16">
        <f t="shared" si="47"/>
        <v>-0.0018739075951135905</v>
      </c>
    </row>
    <row r="722" spans="2:5" ht="15">
      <c r="B722" s="16">
        <f t="shared" si="45"/>
        <v>71.40000000000022</v>
      </c>
      <c r="C722" s="16">
        <f t="shared" si="48"/>
        <v>0.0009207200329362205</v>
      </c>
      <c r="D722" s="16">
        <f t="shared" si="46"/>
        <v>0.00020686205376756938</v>
      </c>
      <c r="E722" s="16">
        <f t="shared" si="47"/>
        <v>-0.0018532213897368337</v>
      </c>
    </row>
    <row r="723" spans="2:5" ht="15">
      <c r="B723" s="16">
        <f t="shared" si="45"/>
        <v>71.50000000000021</v>
      </c>
      <c r="C723" s="16">
        <f t="shared" si="48"/>
        <v>0.0008973559826705719</v>
      </c>
      <c r="D723" s="16">
        <f t="shared" si="46"/>
        <v>0.0002965976520346266</v>
      </c>
      <c r="E723" s="16">
        <f t="shared" si="47"/>
        <v>-0.001823561624533371</v>
      </c>
    </row>
    <row r="724" spans="2:5" ht="15">
      <c r="B724" s="16">
        <f t="shared" si="45"/>
        <v>71.60000000000021</v>
      </c>
      <c r="C724" s="16">
        <f t="shared" si="48"/>
        <v>0.000869835570059147</v>
      </c>
      <c r="D724" s="16">
        <f t="shared" si="46"/>
        <v>0.0003835812090405413</v>
      </c>
      <c r="E724" s="16">
        <f t="shared" si="47"/>
        <v>-0.0017852035036293168</v>
      </c>
    </row>
    <row r="725" spans="2:5" ht="15">
      <c r="B725" s="16">
        <f t="shared" si="45"/>
        <v>71.7000000000002</v>
      </c>
      <c r="C725" s="16">
        <f t="shared" si="48"/>
        <v>0.0008383551770049982</v>
      </c>
      <c r="D725" s="16">
        <f t="shared" si="46"/>
        <v>0.0004674167267410411</v>
      </c>
      <c r="E725" s="16">
        <f t="shared" si="47"/>
        <v>-0.0017384618309552128</v>
      </c>
    </row>
    <row r="726" spans="2:5" ht="15">
      <c r="B726" s="16">
        <f t="shared" si="45"/>
        <v>71.8000000000002</v>
      </c>
      <c r="C726" s="16">
        <f t="shared" si="48"/>
        <v>0.0008031282080538844</v>
      </c>
      <c r="D726" s="16">
        <f t="shared" si="46"/>
        <v>0.0005477295475464296</v>
      </c>
      <c r="E726" s="16">
        <f t="shared" si="47"/>
        <v>-0.0016836888762005698</v>
      </c>
    </row>
    <row r="727" spans="2:5" ht="15">
      <c r="B727" s="16">
        <f t="shared" si="45"/>
        <v>71.90000000000019</v>
      </c>
      <c r="C727" s="16">
        <f t="shared" si="48"/>
        <v>0.0007643837826350209</v>
      </c>
      <c r="D727" s="16">
        <f t="shared" si="46"/>
        <v>0.0006241679258099317</v>
      </c>
      <c r="E727" s="16">
        <f t="shared" si="47"/>
        <v>-0.0016212720836195765</v>
      </c>
    </row>
    <row r="728" spans="2:5" ht="15">
      <c r="B728" s="16">
        <f t="shared" si="45"/>
        <v>72.00000000000018</v>
      </c>
      <c r="C728" s="16">
        <f t="shared" si="48"/>
        <v>0.0007223653672219193</v>
      </c>
      <c r="D728" s="16">
        <f t="shared" si="46"/>
        <v>0.0006964044625321236</v>
      </c>
      <c r="E728" s="16">
        <f t="shared" si="47"/>
        <v>-0.0015516316373663643</v>
      </c>
    </row>
    <row r="729" spans="2:5" ht="15">
      <c r="B729" s="16">
        <f t="shared" si="45"/>
        <v>72.10000000000018</v>
      </c>
      <c r="C729" s="16">
        <f t="shared" si="48"/>
        <v>0.0006773293551021746</v>
      </c>
      <c r="D729" s="16">
        <f t="shared" si="46"/>
        <v>0.0007641373980423411</v>
      </c>
      <c r="E729" s="16">
        <f t="shared" si="47"/>
        <v>-0.0014752178975621301</v>
      </c>
    </row>
    <row r="730" spans="2:5" ht="15">
      <c r="B730" s="16">
        <f t="shared" si="45"/>
        <v>72.20000000000017</v>
      </c>
      <c r="C730" s="16">
        <f t="shared" si="48"/>
        <v>0.0006295436015982684</v>
      </c>
      <c r="D730" s="16">
        <f t="shared" si="46"/>
        <v>0.0008270917582021679</v>
      </c>
      <c r="E730" s="16">
        <f t="shared" si="47"/>
        <v>-0.0013925087217419134</v>
      </c>
    </row>
    <row r="731" spans="2:5" ht="15">
      <c r="B731" s="16">
        <f t="shared" si="45"/>
        <v>72.30000000000017</v>
      </c>
      <c r="C731" s="16">
        <f t="shared" si="48"/>
        <v>0.0005792859226933052</v>
      </c>
      <c r="D731" s="16">
        <f t="shared" si="46"/>
        <v>0.0008850203504714984</v>
      </c>
      <c r="E731" s="16">
        <f t="shared" si="47"/>
        <v>-0.0013040066866947635</v>
      </c>
    </row>
    <row r="732" spans="2:5" ht="15">
      <c r="B732" s="16">
        <f t="shared" si="45"/>
        <v>72.40000000000016</v>
      </c>
      <c r="C732" s="16">
        <f t="shared" si="48"/>
        <v>0.0005268425650860834</v>
      </c>
      <c r="D732" s="16">
        <f t="shared" si="46"/>
        <v>0.0009377046069801067</v>
      </c>
      <c r="E732" s="16">
        <f t="shared" si="47"/>
        <v>-0.0012102362259967527</v>
      </c>
    </row>
    <row r="733" spans="2:5" ht="15">
      <c r="B733" s="16">
        <f t="shared" si="45"/>
        <v>72.50000000000016</v>
      </c>
      <c r="C733" s="16">
        <f t="shared" si="48"/>
        <v>0.00047250665572927636</v>
      </c>
      <c r="D733" s="16">
        <f t="shared" si="46"/>
        <v>0.0009849552725530344</v>
      </c>
      <c r="E733" s="16">
        <f t="shared" si="47"/>
        <v>-0.0011117406987414492</v>
      </c>
    </row>
    <row r="734" spans="2:5" ht="15">
      <c r="B734" s="16">
        <f t="shared" si="45"/>
        <v>72.60000000000015</v>
      </c>
      <c r="C734" s="16">
        <f t="shared" si="48"/>
        <v>0.00041657663889318563</v>
      </c>
      <c r="D734" s="16">
        <f t="shared" si="46"/>
        <v>0.001026612936442353</v>
      </c>
      <c r="E734" s="16">
        <f t="shared" si="47"/>
        <v>-0.001009079405097214</v>
      </c>
    </row>
    <row r="735" spans="2:5" ht="15">
      <c r="B735" s="16">
        <f t="shared" si="45"/>
        <v>72.70000000000014</v>
      </c>
      <c r="C735" s="16">
        <f t="shared" si="48"/>
        <v>0.00035935470874616255</v>
      </c>
      <c r="D735" s="16">
        <f t="shared" si="46"/>
        <v>0.0010625484073169692</v>
      </c>
      <c r="E735" s="16">
        <f t="shared" si="47"/>
        <v>-0.0009028245643655171</v>
      </c>
    </row>
    <row r="736" spans="2:5" ht="15">
      <c r="B736" s="16">
        <f t="shared" si="45"/>
        <v>72.80000000000014</v>
      </c>
      <c r="C736" s="16">
        <f t="shared" si="48"/>
        <v>0.00030114524535219955</v>
      </c>
      <c r="D736" s="16">
        <f t="shared" si="46"/>
        <v>0.001092662931852189</v>
      </c>
      <c r="E736" s="16">
        <f t="shared" si="47"/>
        <v>-0.0007935582711802981</v>
      </c>
    </row>
    <row r="737" spans="2:5" ht="15">
      <c r="B737" s="16">
        <f t="shared" si="45"/>
        <v>72.90000000000013</v>
      </c>
      <c r="C737" s="16">
        <f t="shared" si="48"/>
        <v>0.00024225326185737758</v>
      </c>
      <c r="D737" s="16">
        <f t="shared" si="46"/>
        <v>0.0011168882580379269</v>
      </c>
      <c r="E737" s="16">
        <f t="shared" si="47"/>
        <v>-0.0006818694453765054</v>
      </c>
    </row>
    <row r="738" spans="2:5" ht="15">
      <c r="B738" s="16">
        <f t="shared" si="45"/>
        <v>73.00000000000013</v>
      </c>
      <c r="C738" s="16">
        <f t="shared" si="48"/>
        <v>0.00018298287047100297</v>
      </c>
      <c r="D738" s="16">
        <f t="shared" si="46"/>
        <v>0.001135186545085027</v>
      </c>
      <c r="E738" s="16">
        <f t="shared" si="47"/>
        <v>-0.0005683507908680027</v>
      </c>
    </row>
    <row r="739" spans="2:5" ht="15">
      <c r="B739" s="16">
        <f t="shared" si="45"/>
        <v>73.10000000000012</v>
      </c>
      <c r="C739" s="16">
        <f t="shared" si="48"/>
        <v>0.0001236357746457311</v>
      </c>
      <c r="D739" s="16">
        <f t="shared" si="46"/>
        <v>0.0011475501225496002</v>
      </c>
      <c r="E739" s="16">
        <f t="shared" si="47"/>
        <v>-0.0004535957786130427</v>
      </c>
    </row>
    <row r="740" spans="2:5" ht="15">
      <c r="B740" s="16">
        <f t="shared" si="45"/>
        <v>73.20000000000012</v>
      </c>
      <c r="C740" s="16">
        <f t="shared" si="48"/>
        <v>6.450979462526612E-05</v>
      </c>
      <c r="D740" s="16">
        <f t="shared" si="46"/>
        <v>0.0011540011020121268</v>
      </c>
      <c r="E740" s="16">
        <f t="shared" si="47"/>
        <v>-0.00033819566841183</v>
      </c>
    </row>
    <row r="741" spans="2:5" ht="15">
      <c r="B741" s="16">
        <f t="shared" si="45"/>
        <v>73.30000000000011</v>
      </c>
      <c r="C741" s="16">
        <f t="shared" si="48"/>
        <v>5.897433260010267E-06</v>
      </c>
      <c r="D741" s="16">
        <f t="shared" si="46"/>
        <v>0.0011545908453381279</v>
      </c>
      <c r="E741" s="16">
        <f t="shared" si="47"/>
        <v>-0.00022273658387801724</v>
      </c>
    </row>
    <row r="742" spans="2:5" ht="15">
      <c r="B742" s="16">
        <f t="shared" si="45"/>
        <v>73.4000000000001</v>
      </c>
      <c r="C742" s="16">
        <f t="shared" si="48"/>
        <v>-5.191551130789111E-05</v>
      </c>
      <c r="D742" s="16">
        <f t="shared" si="46"/>
        <v>0.0011493992942073388</v>
      </c>
      <c r="E742" s="16">
        <f t="shared" si="47"/>
        <v>-0.00010779665445728335</v>
      </c>
    </row>
    <row r="743" spans="2:5" ht="15">
      <c r="B743" s="16">
        <f t="shared" si="45"/>
        <v>73.5000000000001</v>
      </c>
      <c r="C743" s="16">
        <f t="shared" si="48"/>
        <v>-0.00010865127981636653</v>
      </c>
      <c r="D743" s="16">
        <f t="shared" si="46"/>
        <v>0.0011385341662257021</v>
      </c>
      <c r="E743" s="16">
        <f t="shared" si="47"/>
        <v>6.056762165286867E-06</v>
      </c>
    </row>
    <row r="744" spans="2:5" ht="15">
      <c r="B744" s="16">
        <f t="shared" si="45"/>
        <v>73.6000000000001</v>
      </c>
      <c r="C744" s="16">
        <f t="shared" si="48"/>
        <v>-0.00016404142699279664</v>
      </c>
      <c r="D744" s="16">
        <f t="shared" si="46"/>
        <v>0.0011221300235264224</v>
      </c>
      <c r="E744" s="16">
        <f t="shared" si="47"/>
        <v>0.00011826976451792911</v>
      </c>
    </row>
    <row r="745" spans="2:5" ht="15">
      <c r="B745" s="16">
        <f t="shared" si="45"/>
        <v>73.70000000000009</v>
      </c>
      <c r="C745" s="16">
        <f t="shared" si="48"/>
        <v>-0.00021782803206067526</v>
      </c>
      <c r="D745" s="16">
        <f t="shared" si="46"/>
        <v>0.0011003472203203548</v>
      </c>
      <c r="E745" s="16">
        <f t="shared" si="47"/>
        <v>0.0002283044865499646</v>
      </c>
    </row>
    <row r="746" spans="2:5" ht="15">
      <c r="B746" s="16">
        <f t="shared" si="45"/>
        <v>73.80000000000008</v>
      </c>
      <c r="C746" s="16">
        <f t="shared" si="48"/>
        <v>-0.00026976483950464053</v>
      </c>
      <c r="D746" s="16">
        <f t="shared" si="46"/>
        <v>0.0010733707363698908</v>
      </c>
      <c r="E746" s="16">
        <f t="shared" si="47"/>
        <v>0.0003356415601869537</v>
      </c>
    </row>
    <row r="747" spans="2:5" ht="15">
      <c r="B747" s="16">
        <f t="shared" si="45"/>
        <v>73.90000000000008</v>
      </c>
      <c r="C747" s="16">
        <f t="shared" si="48"/>
        <v>-0.00031961832537634645</v>
      </c>
      <c r="D747" s="16">
        <f t="shared" si="46"/>
        <v>0.0010414089038322562</v>
      </c>
      <c r="E747" s="16">
        <f t="shared" si="47"/>
        <v>0.0004397824505701793</v>
      </c>
    </row>
    <row r="748" spans="2:5" ht="15">
      <c r="B748" s="16">
        <f t="shared" si="45"/>
        <v>74.00000000000007</v>
      </c>
      <c r="C748" s="16">
        <f t="shared" si="48"/>
        <v>-0.00036716868486265716</v>
      </c>
      <c r="D748" s="16">
        <f t="shared" si="46"/>
        <v>0.0010046920353459904</v>
      </c>
      <c r="E748" s="16">
        <f t="shared" si="47"/>
        <v>0.0005402516541047783</v>
      </c>
    </row>
    <row r="749" spans="2:5" ht="15">
      <c r="B749" s="16">
        <f t="shared" si="45"/>
        <v>74.10000000000007</v>
      </c>
      <c r="C749" s="16">
        <f t="shared" si="48"/>
        <v>-0.00041221073729184204</v>
      </c>
      <c r="D749" s="16">
        <f t="shared" si="46"/>
        <v>0.0009634709616168062</v>
      </c>
      <c r="E749" s="16">
        <f t="shared" si="47"/>
        <v>0.0006365987502664589</v>
      </c>
    </row>
    <row r="750" spans="2:5" ht="15">
      <c r="B750" s="16">
        <f t="shared" si="45"/>
        <v>74.20000000000006</v>
      </c>
      <c r="C750" s="16">
        <f t="shared" si="48"/>
        <v>-0.000454554745220343</v>
      </c>
      <c r="D750" s="16">
        <f t="shared" si="46"/>
        <v>0.0009180154870947719</v>
      </c>
      <c r="E750" s="16">
        <f t="shared" si="47"/>
        <v>0.0007284002989759362</v>
      </c>
    </row>
    <row r="751" spans="2:5" ht="15">
      <c r="B751" s="16">
        <f t="shared" si="45"/>
        <v>74.30000000000005</v>
      </c>
      <c r="C751" s="16">
        <f t="shared" si="48"/>
        <v>-0.000494027144719765</v>
      </c>
      <c r="D751" s="16">
        <f t="shared" si="46"/>
        <v>0.0008686127726227953</v>
      </c>
      <c r="E751" s="16">
        <f t="shared" si="47"/>
        <v>0.0008152615762382157</v>
      </c>
    </row>
    <row r="752" spans="2:5" ht="15">
      <c r="B752" s="16">
        <f t="shared" si="45"/>
        <v>74.40000000000005</v>
      </c>
      <c r="C752" s="16">
        <f t="shared" si="48"/>
        <v>-0.0005304711844684733</v>
      </c>
      <c r="D752" s="16">
        <f t="shared" si="46"/>
        <v>0.000815565654175948</v>
      </c>
      <c r="E752" s="16">
        <f t="shared" si="47"/>
        <v>0.0008968181416558105</v>
      </c>
    </row>
    <row r="753" spans="2:5" ht="15">
      <c r="B753" s="16">
        <f t="shared" si="45"/>
        <v>74.50000000000004</v>
      </c>
      <c r="C753" s="16">
        <f t="shared" si="48"/>
        <v>-0.0005637474717420364</v>
      </c>
      <c r="D753" s="16">
        <f t="shared" si="46"/>
        <v>0.0007591909070017443</v>
      </c>
      <c r="E753" s="16">
        <f t="shared" si="47"/>
        <v>0.0009727372323559849</v>
      </c>
    </row>
    <row r="754" spans="2:5" ht="15">
      <c r="B754" s="16">
        <f t="shared" si="45"/>
        <v>74.60000000000004</v>
      </c>
      <c r="C754" s="16">
        <f t="shared" si="48"/>
        <v>-0.0005937344238892123</v>
      </c>
      <c r="D754" s="16">
        <f t="shared" si="46"/>
        <v>0.0006998174646128231</v>
      </c>
      <c r="E754" s="16">
        <f t="shared" si="47"/>
        <v>0.0010427189788172672</v>
      </c>
    </row>
    <row r="755" spans="2:5" ht="15">
      <c r="B755" s="16">
        <f t="shared" si="45"/>
        <v>74.70000000000003</v>
      </c>
      <c r="C755" s="16">
        <f t="shared" si="48"/>
        <v>-0.0006203286243727344</v>
      </c>
      <c r="D755" s="16">
        <f t="shared" si="46"/>
        <v>0.0006377846021755496</v>
      </c>
      <c r="E755" s="16">
        <f t="shared" si="47"/>
        <v>0.0011064974390348223</v>
      </c>
    </row>
    <row r="756" spans="2:5" ht="15">
      <c r="B756" s="16">
        <f t="shared" si="45"/>
        <v>74.80000000000003</v>
      </c>
      <c r="C756" s="16">
        <f t="shared" si="48"/>
        <v>-0.0006434450829443503</v>
      </c>
      <c r="D756" s="16">
        <f t="shared" si="46"/>
        <v>0.0005734400938811146</v>
      </c>
      <c r="E756" s="16">
        <f t="shared" si="47"/>
        <v>0.0011638414484229339</v>
      </c>
    </row>
    <row r="757" spans="2:5" ht="15">
      <c r="B757" s="16">
        <f t="shared" si="45"/>
        <v>74.90000000000002</v>
      </c>
      <c r="C757" s="16">
        <f t="shared" si="48"/>
        <v>-0.0006630174000089843</v>
      </c>
      <c r="D757" s="16">
        <f t="shared" si="46"/>
        <v>0.0005071383538802162</v>
      </c>
      <c r="E757" s="16">
        <f t="shared" si="47"/>
        <v>0.0012145552838109554</v>
      </c>
    </row>
    <row r="758" spans="2:5" ht="15">
      <c r="B758" s="16">
        <f t="shared" si="45"/>
        <v>75.00000000000001</v>
      </c>
      <c r="C758" s="16">
        <f t="shared" si="48"/>
        <v>-0.0006789978357111745</v>
      </c>
      <c r="D758" s="16">
        <f t="shared" si="46"/>
        <v>0.00043923857030909877</v>
      </c>
      <c r="E758" s="16">
        <f t="shared" si="47"/>
        <v>0.0012584791408418654</v>
      </c>
    </row>
    <row r="759" spans="2:5" ht="15">
      <c r="B759" s="16">
        <f t="shared" si="45"/>
        <v>75.10000000000001</v>
      </c>
      <c r="C759" s="16">
        <f t="shared" si="48"/>
        <v>-0.0006913572847457823</v>
      </c>
      <c r="D759" s="16">
        <f t="shared" si="46"/>
        <v>0.0003701028418345205</v>
      </c>
      <c r="E759" s="16">
        <f t="shared" si="47"/>
        <v>0.0012954894250253174</v>
      </c>
    </row>
    <row r="760" spans="2:5" ht="15">
      <c r="B760" s="16">
        <f t="shared" si="45"/>
        <v>75.2</v>
      </c>
      <c r="C760" s="16">
        <f t="shared" si="48"/>
        <v>-0.0007000851583521791</v>
      </c>
      <c r="D760" s="16">
        <f t="shared" si="46"/>
        <v>0.00030009432599930263</v>
      </c>
      <c r="E760" s="16">
        <f t="shared" si="47"/>
        <v>0.0013254988576252476</v>
      </c>
    </row>
    <row r="761" spans="2:5" ht="15">
      <c r="B761" s="16">
        <f t="shared" si="45"/>
        <v>75.3</v>
      </c>
      <c r="C761" s="16">
        <f t="shared" si="48"/>
        <v>-0.0007051891753945664</v>
      </c>
      <c r="D761" s="16">
        <f t="shared" si="46"/>
        <v>0.00022957540845984598</v>
      </c>
      <c r="E761" s="16">
        <f t="shared" si="47"/>
        <v>0.0013484563984712322</v>
      </c>
    </row>
    <row r="762" spans="2:5" ht="15">
      <c r="B762" s="16">
        <f t="shared" si="45"/>
        <v>75.39999999999999</v>
      </c>
      <c r="C762" s="16">
        <f t="shared" si="48"/>
        <v>-0.0007066950648587418</v>
      </c>
      <c r="D762" s="16">
        <f t="shared" si="46"/>
        <v>0.0001589059019739718</v>
      </c>
      <c r="E762" s="16">
        <f t="shared" si="47"/>
        <v>0.0013643469886686294</v>
      </c>
    </row>
    <row r="763" spans="2:5" ht="15">
      <c r="B763" s="16">
        <f t="shared" si="45"/>
        <v>75.49999999999999</v>
      </c>
      <c r="C763" s="16">
        <f t="shared" si="48"/>
        <v>-0.0007046461825055868</v>
      </c>
      <c r="D763" s="16">
        <f t="shared" si="46"/>
        <v>8.84412837234131E-05</v>
      </c>
      <c r="E763" s="16">
        <f t="shared" si="47"/>
        <v>0.0013731911170409706</v>
      </c>
    </row>
    <row r="764" spans="2:5" ht="15">
      <c r="B764" s="16">
        <f t="shared" si="45"/>
        <v>75.59999999999998</v>
      </c>
      <c r="C764" s="16">
        <f t="shared" si="48"/>
        <v>-0.0006991030448120191</v>
      </c>
      <c r="D764" s="16">
        <f t="shared" si="46"/>
        <v>1.853097924221119E-05</v>
      </c>
      <c r="E764" s="16">
        <f t="shared" si="47"/>
        <v>0.0013750442149651917</v>
      </c>
    </row>
    <row r="765" spans="2:5" ht="15">
      <c r="B765" s="16">
        <f t="shared" si="45"/>
        <v>75.69999999999997</v>
      </c>
      <c r="C765" s="16">
        <f t="shared" si="48"/>
        <v>-0.0006901427836994348</v>
      </c>
      <c r="D765" s="16">
        <f t="shared" si="46"/>
        <v>-5.048329912773229E-05</v>
      </c>
      <c r="E765" s="16">
        <f t="shared" si="47"/>
        <v>0.0013699958850524184</v>
      </c>
    </row>
    <row r="766" spans="2:5" ht="15">
      <c r="B766" s="16">
        <f t="shared" si="45"/>
        <v>75.79999999999997</v>
      </c>
      <c r="C766" s="16">
        <f t="shared" si="48"/>
        <v>-0.0006778585258962316</v>
      </c>
      <c r="D766" s="16">
        <f t="shared" si="46"/>
        <v>-0.00011826915171735545</v>
      </c>
      <c r="E766" s="16">
        <f t="shared" si="47"/>
        <v>0.0013581689698806828</v>
      </c>
    </row>
    <row r="767" spans="2:5" ht="15">
      <c r="B767" s="16">
        <f t="shared" si="45"/>
        <v>75.89999999999996</v>
      </c>
      <c r="C767" s="16">
        <f t="shared" si="48"/>
        <v>-0.0006623587011034369</v>
      </c>
      <c r="D767" s="16">
        <f t="shared" si="46"/>
        <v>-0.00018450502182769914</v>
      </c>
      <c r="E767" s="16">
        <f t="shared" si="47"/>
        <v>0.001339718467697913</v>
      </c>
    </row>
    <row r="768" spans="2:5" ht="15">
      <c r="B768" s="16">
        <f t="shared" si="45"/>
        <v>75.99999999999996</v>
      </c>
      <c r="C768" s="16">
        <f t="shared" si="48"/>
        <v>-0.0006437662834294888</v>
      </c>
      <c r="D768" s="16">
        <f t="shared" si="46"/>
        <v>-0.000248881650170648</v>
      </c>
      <c r="E768" s="16">
        <f t="shared" si="47"/>
        <v>0.0013148303026808482</v>
      </c>
    </row>
    <row r="769" spans="2:5" ht="15">
      <c r="B769" s="16">
        <f t="shared" si="45"/>
        <v>76.09999999999995</v>
      </c>
      <c r="C769" s="16">
        <f t="shared" si="48"/>
        <v>-0.0006222179708307114</v>
      </c>
      <c r="D769" s="16">
        <f t="shared" si="46"/>
        <v>-0.00031110344725371916</v>
      </c>
      <c r="E769" s="16">
        <f t="shared" si="47"/>
        <v>0.0012837199579554762</v>
      </c>
    </row>
    <row r="770" spans="2:5" ht="15">
      <c r="B770" s="16">
        <f t="shared" si="45"/>
        <v>76.19999999999995</v>
      </c>
      <c r="C770" s="16">
        <f t="shared" si="48"/>
        <v>-0.0005978633075370149</v>
      </c>
      <c r="D770" s="16">
        <f t="shared" si="46"/>
        <v>-0.00037088977800742065</v>
      </c>
      <c r="E770" s="16">
        <f t="shared" si="47"/>
        <v>0.0012466309801547342</v>
      </c>
    </row>
    <row r="771" spans="2:5" ht="15">
      <c r="B771" s="16">
        <f t="shared" si="45"/>
        <v>76.29999999999994</v>
      </c>
      <c r="C771" s="16">
        <f t="shared" si="48"/>
        <v>-0.000570863754657003</v>
      </c>
      <c r="D771" s="16">
        <f t="shared" si="46"/>
        <v>-0.000427976153473121</v>
      </c>
      <c r="E771" s="16">
        <f t="shared" si="47"/>
        <v>0.001203833364807422</v>
      </c>
    </row>
    <row r="772" spans="2:5" ht="15">
      <c r="B772" s="16">
        <f t="shared" si="45"/>
        <v>76.39999999999993</v>
      </c>
      <c r="C772" s="16">
        <f t="shared" si="48"/>
        <v>-0.0005413917143423153</v>
      </c>
      <c r="D772" s="16">
        <f t="shared" si="46"/>
        <v>-0.0004821153249073525</v>
      </c>
      <c r="E772" s="16">
        <f t="shared" si="47"/>
        <v>0.0011556218323166868</v>
      </c>
    </row>
    <row r="773" spans="2:5" ht="15">
      <c r="B773" s="16">
        <f t="shared" si="45"/>
        <v>76.49999999999993</v>
      </c>
      <c r="C773" s="16">
        <f t="shared" si="48"/>
        <v>-0.0005096295130471545</v>
      </c>
      <c r="D773" s="16">
        <f t="shared" si="46"/>
        <v>-0.000533078276212068</v>
      </c>
      <c r="E773" s="16">
        <f t="shared" si="47"/>
        <v>0.00110231400469548</v>
      </c>
    </row>
    <row r="774" spans="2:5" ht="15">
      <c r="B774" s="16">
        <f t="shared" si="45"/>
        <v>76.59999999999992</v>
      </c>
      <c r="C774" s="16">
        <f t="shared" si="48"/>
        <v>-0.00047576834954518224</v>
      </c>
      <c r="D774" s="16">
        <f t="shared" si="46"/>
        <v>-0.0005806551111665862</v>
      </c>
      <c r="E774" s="16">
        <f t="shared" si="47"/>
        <v>0.0010442484935788213</v>
      </c>
    </row>
    <row r="775" spans="2:5" ht="15">
      <c r="B775" s="16">
        <f t="shared" si="45"/>
        <v>76.69999999999992</v>
      </c>
      <c r="C775" s="16">
        <f t="shared" si="48"/>
        <v>-0.0004400072134621063</v>
      </c>
      <c r="D775" s="16">
        <f t="shared" si="46"/>
        <v>-0.0006246558325127968</v>
      </c>
      <c r="E775" s="16">
        <f t="shared" si="47"/>
        <v>0.0009817829103275417</v>
      </c>
    </row>
    <row r="776" spans="2:5" ht="15">
      <c r="B776" s="16">
        <f aca="true" t="shared" si="49" ref="B776:B839">B775+B$4</f>
        <v>76.79999999999991</v>
      </c>
      <c r="C776" s="16">
        <f t="shared" si="48"/>
        <v>-0.00040255178014826545</v>
      </c>
      <c r="D776" s="16">
        <f aca="true" t="shared" si="50" ref="D776:D839">D775+C776*B$4</f>
        <v>-0.0006649110105276233</v>
      </c>
      <c r="E776" s="16">
        <f aca="true" t="shared" si="51" ref="E776:E839">E775+D776*B$4</f>
        <v>0.0009152918092747794</v>
      </c>
    </row>
    <row r="777" spans="2:5" ht="15">
      <c r="B777" s="16">
        <f t="shared" si="49"/>
        <v>76.8999999999999</v>
      </c>
      <c r="C777" s="16">
        <f t="shared" si="48"/>
        <v>-0.00036361328775145324</v>
      </c>
      <c r="D777" s="16">
        <f t="shared" si="50"/>
        <v>-0.0007012723393027686</v>
      </c>
      <c r="E777" s="16">
        <f t="shared" si="51"/>
        <v>0.0008451645753445025</v>
      </c>
    </row>
    <row r="778" spans="2:5" ht="15">
      <c r="B778" s="16">
        <f t="shared" si="49"/>
        <v>76.9999999999999</v>
      </c>
      <c r="C778" s="16">
        <f aca="true" t="shared" si="52" ref="C778:C841">-(E777*B$2+D777*B$3*2*SQRT(B$1*B$2))/B$1</f>
        <v>-0.00032340740235634307</v>
      </c>
      <c r="D778" s="16">
        <f t="shared" si="50"/>
        <v>-0.0007336130795384029</v>
      </c>
      <c r="E778" s="16">
        <f t="shared" si="51"/>
        <v>0.0007718032673906623</v>
      </c>
    </row>
    <row r="779" spans="2:5" ht="15">
      <c r="B779" s="16">
        <f t="shared" si="49"/>
        <v>77.0999999999999</v>
      </c>
      <c r="C779" s="16">
        <f t="shared" si="52"/>
        <v>-0.00028215307703358095</v>
      </c>
      <c r="D779" s="16">
        <f t="shared" si="50"/>
        <v>-0.000761828387241761</v>
      </c>
      <c r="E779" s="16">
        <f t="shared" si="51"/>
        <v>0.0006956204286664862</v>
      </c>
    </row>
    <row r="780" spans="2:5" ht="15">
      <c r="B780" s="16">
        <f t="shared" si="49"/>
        <v>77.19999999999989</v>
      </c>
      <c r="C780" s="16">
        <f t="shared" si="52"/>
        <v>-0.000240071410589431</v>
      </c>
      <c r="D780" s="16">
        <f t="shared" si="50"/>
        <v>-0.0007858355283007041</v>
      </c>
      <c r="E780" s="16">
        <f t="shared" si="51"/>
        <v>0.0006170368758364158</v>
      </c>
    </row>
    <row r="781" spans="2:5" ht="15">
      <c r="B781" s="16">
        <f t="shared" si="49"/>
        <v>77.29999999999988</v>
      </c>
      <c r="C781" s="16">
        <f t="shared" si="52"/>
        <v>-0.0001973845117264597</v>
      </c>
      <c r="D781" s="16">
        <f t="shared" si="50"/>
        <v>-0.00080557397947335</v>
      </c>
      <c r="E781" s="16">
        <f t="shared" si="51"/>
        <v>0.0005364794778890808</v>
      </c>
    </row>
    <row r="782" spans="2:5" ht="15">
      <c r="B782" s="16">
        <f t="shared" si="49"/>
        <v>77.39999999999988</v>
      </c>
      <c r="C782" s="16">
        <f t="shared" si="52"/>
        <v>-0.0001543143742179327</v>
      </c>
      <c r="D782" s="16">
        <f t="shared" si="50"/>
        <v>-0.0008210054168951433</v>
      </c>
      <c r="E782" s="16">
        <f t="shared" si="51"/>
        <v>0.0004543789361995665</v>
      </c>
    </row>
    <row r="783" spans="2:5" ht="15">
      <c r="B783" s="16">
        <f t="shared" si="49"/>
        <v>77.49999999999987</v>
      </c>
      <c r="C783" s="16">
        <f t="shared" si="52"/>
        <v>-0.00011108176856429438</v>
      </c>
      <c r="D783" s="16">
        <f t="shared" si="50"/>
        <v>-0.0008321135937515727</v>
      </c>
      <c r="E783" s="16">
        <f t="shared" si="51"/>
        <v>0.00037116757682440925</v>
      </c>
    </row>
    <row r="784" spans="2:5" ht="15">
      <c r="B784" s="16">
        <f t="shared" si="49"/>
        <v>77.59999999999987</v>
      </c>
      <c r="C784" s="16">
        <f t="shared" si="52"/>
        <v>-6.79051554403556E-05</v>
      </c>
      <c r="D784" s="16">
        <f t="shared" si="50"/>
        <v>-0.0008389041092956083</v>
      </c>
      <c r="E784" s="16">
        <f t="shared" si="51"/>
        <v>0.00028727716589484843</v>
      </c>
    </row>
    <row r="785" spans="2:5" ht="15">
      <c r="B785" s="16">
        <f t="shared" si="49"/>
        <v>77.69999999999986</v>
      </c>
      <c r="C785" s="16">
        <f t="shared" si="52"/>
        <v>-2.499962605778715E-05</v>
      </c>
      <c r="D785" s="16">
        <f t="shared" si="50"/>
        <v>-0.000841404071901387</v>
      </c>
      <c r="E785" s="16">
        <f t="shared" si="51"/>
        <v>0.0002031367587047097</v>
      </c>
    </row>
    <row r="786" spans="2:5" ht="15">
      <c r="B786" s="16">
        <f t="shared" si="49"/>
        <v>77.79999999999986</v>
      </c>
      <c r="C786" s="16">
        <f t="shared" si="52"/>
        <v>1.7424125639534002E-05</v>
      </c>
      <c r="D786" s="16">
        <f t="shared" si="50"/>
        <v>-0.0008396616593374336</v>
      </c>
      <c r="E786" s="16">
        <f t="shared" si="51"/>
        <v>0.00011917059277096634</v>
      </c>
    </row>
    <row r="787" spans="2:5" ht="15">
      <c r="B787" s="16">
        <f t="shared" si="49"/>
        <v>77.89999999999985</v>
      </c>
      <c r="C787" s="16">
        <f t="shared" si="52"/>
        <v>5.916079425848646E-05</v>
      </c>
      <c r="D787" s="16">
        <f t="shared" si="50"/>
        <v>-0.000833745579911585</v>
      </c>
      <c r="E787" s="16">
        <f t="shared" si="51"/>
        <v>3.579603477980784E-05</v>
      </c>
    </row>
    <row r="788" spans="2:5" ht="15">
      <c r="B788" s="16">
        <f t="shared" si="49"/>
        <v>77.99999999999984</v>
      </c>
      <c r="C788" s="16">
        <f t="shared" si="52"/>
        <v>0.00010001141327805455</v>
      </c>
      <c r="D788" s="16">
        <f t="shared" si="50"/>
        <v>-0.0008237444385837796</v>
      </c>
      <c r="E788" s="16">
        <f t="shared" si="51"/>
        <v>-4.657840907857013E-05</v>
      </c>
    </row>
    <row r="789" spans="2:5" ht="15">
      <c r="B789" s="16">
        <f t="shared" si="49"/>
        <v>78.09999999999984</v>
      </c>
      <c r="C789" s="16">
        <f t="shared" si="52"/>
        <v>0.0001397842602367443</v>
      </c>
      <c r="D789" s="16">
        <f t="shared" si="50"/>
        <v>-0.0008097660125601051</v>
      </c>
      <c r="E789" s="16">
        <f t="shared" si="51"/>
        <v>-0.00012755501033458064</v>
      </c>
    </row>
    <row r="790" spans="2:5" ht="15">
      <c r="B790" s="16">
        <f t="shared" si="49"/>
        <v>78.19999999999983</v>
      </c>
      <c r="C790" s="16">
        <f t="shared" si="52"/>
        <v>0.0001782957128984186</v>
      </c>
      <c r="D790" s="16">
        <f t="shared" si="50"/>
        <v>-0.0007919364412702633</v>
      </c>
      <c r="E790" s="16">
        <f t="shared" si="51"/>
        <v>-0.00020674865446160696</v>
      </c>
    </row>
    <row r="791" spans="2:5" ht="15">
      <c r="B791" s="16">
        <f t="shared" si="49"/>
        <v>78.29999999999983</v>
      </c>
      <c r="C791" s="16">
        <f t="shared" si="52"/>
        <v>0.00021537105280899254</v>
      </c>
      <c r="D791" s="16">
        <f t="shared" si="50"/>
        <v>-0.0007703993359893641</v>
      </c>
      <c r="E791" s="16">
        <f t="shared" si="51"/>
        <v>-0.0002837885880605434</v>
      </c>
    </row>
    <row r="792" spans="2:5" ht="15">
      <c r="B792" s="16">
        <f t="shared" si="49"/>
        <v>78.39999999999982</v>
      </c>
      <c r="C792" s="16">
        <f t="shared" si="52"/>
        <v>0.0002508452129702103</v>
      </c>
      <c r="D792" s="16">
        <f t="shared" si="50"/>
        <v>-0.0007453148146923431</v>
      </c>
      <c r="E792" s="16">
        <f t="shared" si="51"/>
        <v>-0.0003583200695297777</v>
      </c>
    </row>
    <row r="793" spans="2:5" ht="15">
      <c r="B793" s="16">
        <f t="shared" si="49"/>
        <v>78.49999999999982</v>
      </c>
      <c r="C793" s="16">
        <f t="shared" si="52"/>
        <v>0.00028456346668243905</v>
      </c>
      <c r="D793" s="16">
        <f t="shared" si="50"/>
        <v>-0.0007168584680240992</v>
      </c>
      <c r="E793" s="16">
        <f t="shared" si="51"/>
        <v>-0.0004300059163321876</v>
      </c>
    </row>
    <row r="794" spans="2:5" ht="15">
      <c r="B794" s="16">
        <f t="shared" si="49"/>
        <v>78.59999999999981</v>
      </c>
      <c r="C794" s="16">
        <f t="shared" si="52"/>
        <v>0.0003163820549442619</v>
      </c>
      <c r="D794" s="16">
        <f t="shared" si="50"/>
        <v>-0.000685220262529673</v>
      </c>
      <c r="E794" s="16">
        <f t="shared" si="51"/>
        <v>-0.0004985279425851549</v>
      </c>
    </row>
    <row r="795" spans="2:5" ht="15">
      <c r="B795" s="16">
        <f t="shared" si="49"/>
        <v>78.6999999999998</v>
      </c>
      <c r="C795" s="16">
        <f t="shared" si="52"/>
        <v>0.00034616875014080906</v>
      </c>
      <c r="D795" s="16">
        <f t="shared" si="50"/>
        <v>-0.000650603387515592</v>
      </c>
      <c r="E795" s="16">
        <f t="shared" si="51"/>
        <v>-0.0005635882813367141</v>
      </c>
    </row>
    <row r="796" spans="2:5" ht="15">
      <c r="B796" s="16">
        <f t="shared" si="49"/>
        <v>78.7999999999998</v>
      </c>
      <c r="C796" s="16">
        <f t="shared" si="52"/>
        <v>0.00037380335410339995</v>
      </c>
      <c r="D796" s="16">
        <f t="shared" si="50"/>
        <v>-0.0006132230521052521</v>
      </c>
      <c r="E796" s="16">
        <f t="shared" si="51"/>
        <v>-0.0006249105865472393</v>
      </c>
    </row>
    <row r="797" spans="2:5" ht="15">
      <c r="B797" s="16">
        <f t="shared" si="49"/>
        <v>78.89999999999979</v>
      </c>
      <c r="C797" s="16">
        <f t="shared" si="52"/>
        <v>0.0003991781289783267</v>
      </c>
      <c r="D797" s="16">
        <f t="shared" si="50"/>
        <v>-0.0005733052392074194</v>
      </c>
      <c r="E797" s="16">
        <f t="shared" si="51"/>
        <v>-0.0006822411104679812</v>
      </c>
    </row>
    <row r="798" spans="2:5" ht="15">
      <c r="B798" s="16">
        <f t="shared" si="49"/>
        <v>78.99999999999979</v>
      </c>
      <c r="C798" s="16">
        <f t="shared" si="52"/>
        <v>0.000422198159700659</v>
      </c>
      <c r="D798" s="16">
        <f t="shared" si="50"/>
        <v>-0.0005310854232373535</v>
      </c>
      <c r="E798" s="16">
        <f t="shared" si="51"/>
        <v>-0.0007353496527917166</v>
      </c>
    </row>
    <row r="799" spans="2:5" ht="15">
      <c r="B799" s="16">
        <f t="shared" si="49"/>
        <v>79.09999999999978</v>
      </c>
      <c r="C799" s="16">
        <f t="shared" si="52"/>
        <v>0.0004427816472279503</v>
      </c>
      <c r="D799" s="16">
        <f t="shared" si="50"/>
        <v>-0.00048680725851455846</v>
      </c>
      <c r="E799" s="16">
        <f t="shared" si="51"/>
        <v>-0.0007840303786431724</v>
      </c>
    </row>
    <row r="800" spans="2:5" ht="15">
      <c r="B800" s="16">
        <f t="shared" si="49"/>
        <v>79.19999999999978</v>
      </c>
      <c r="C800" s="16">
        <f t="shared" si="52"/>
        <v>0.00046086013204688157</v>
      </c>
      <c r="D800" s="16">
        <f t="shared" si="50"/>
        <v>-0.00044072124530987033</v>
      </c>
      <c r="E800" s="16">
        <f t="shared" si="51"/>
        <v>-0.0008281025031741594</v>
      </c>
    </row>
    <row r="801" spans="2:5" ht="15">
      <c r="B801" s="16">
        <f t="shared" si="49"/>
        <v>79.29999999999977</v>
      </c>
      <c r="C801" s="16">
        <f t="shared" si="52"/>
        <v>0.00047637864782139756</v>
      </c>
      <c r="D801" s="16">
        <f t="shared" si="50"/>
        <v>-0.00039308338052773055</v>
      </c>
      <c r="E801" s="16">
        <f t="shared" si="51"/>
        <v>-0.0008674108412269324</v>
      </c>
    </row>
    <row r="802" spans="2:5" ht="15">
      <c r="B802" s="16">
        <f t="shared" si="49"/>
        <v>79.39999999999976</v>
      </c>
      <c r="C802" s="16">
        <f t="shared" si="52"/>
        <v>0.0004892958054020443</v>
      </c>
      <c r="D802" s="16">
        <f t="shared" si="50"/>
        <v>-0.00034415379998752613</v>
      </c>
      <c r="E802" s="16">
        <f t="shared" si="51"/>
        <v>-0.000901826221225685</v>
      </c>
    </row>
    <row r="803" spans="2:5" ht="15">
      <c r="B803" s="16">
        <f t="shared" si="49"/>
        <v>79.49999999999976</v>
      </c>
      <c r="C803" s="16">
        <f t="shared" si="52"/>
        <v>0.0004995838077613022</v>
      </c>
      <c r="D803" s="16">
        <f t="shared" si="50"/>
        <v>-0.0002941954192113959</v>
      </c>
      <c r="E803" s="16">
        <f t="shared" si="51"/>
        <v>-0.0009312457631468246</v>
      </c>
    </row>
    <row r="804" spans="2:5" ht="15">
      <c r="B804" s="16">
        <f t="shared" si="49"/>
        <v>79.59999999999975</v>
      </c>
      <c r="C804" s="16">
        <f t="shared" si="52"/>
        <v>0.0005072283967570918</v>
      </c>
      <c r="D804" s="16">
        <f t="shared" si="50"/>
        <v>-0.0002434725795356867</v>
      </c>
      <c r="E804" s="16">
        <f t="shared" si="51"/>
        <v>-0.0009555930211003933</v>
      </c>
    </row>
    <row r="805" spans="2:5" ht="15">
      <c r="B805" s="16">
        <f t="shared" si="49"/>
        <v>79.69999999999975</v>
      </c>
      <c r="C805" s="16">
        <f t="shared" si="52"/>
        <v>0.0005122287329547297</v>
      </c>
      <c r="D805" s="16">
        <f t="shared" si="50"/>
        <v>-0.00019224970624021374</v>
      </c>
      <c r="E805" s="16">
        <f t="shared" si="51"/>
        <v>-0.0009748179917244146</v>
      </c>
    </row>
    <row r="806" spans="2:5" ht="15">
      <c r="B806" s="16">
        <f t="shared" si="49"/>
        <v>79.79999999999974</v>
      </c>
      <c r="C806" s="16">
        <f t="shared" si="52"/>
        <v>0.0005145972100549227</v>
      </c>
      <c r="D806" s="16">
        <f t="shared" si="50"/>
        <v>-0.00014078998523472147</v>
      </c>
      <c r="E806" s="16">
        <f t="shared" si="51"/>
        <v>-0.0009888969902478867</v>
      </c>
    </row>
    <row r="807" spans="2:5" ht="15">
      <c r="B807" s="16">
        <f t="shared" si="49"/>
        <v>79.89999999999974</v>
      </c>
      <c r="C807" s="16">
        <f t="shared" si="52"/>
        <v>0.0005143592057804684</v>
      </c>
      <c r="D807" s="16">
        <f t="shared" si="50"/>
        <v>-8.935406465667461E-05</v>
      </c>
      <c r="E807" s="16">
        <f t="shared" si="51"/>
        <v>-0.000997832396713554</v>
      </c>
    </row>
    <row r="808" spans="2:5" ht="15">
      <c r="B808" s="16">
        <f t="shared" si="49"/>
        <v>79.99999999999973</v>
      </c>
      <c r="C808" s="16">
        <f t="shared" si="52"/>
        <v>0.0005115527713658402</v>
      </c>
      <c r="D808" s="16">
        <f t="shared" si="50"/>
        <v>-3.819878752009059E-05</v>
      </c>
      <c r="E808" s="16">
        <f t="shared" si="51"/>
        <v>-0.0010016522754655631</v>
      </c>
    </row>
    <row r="809" spans="2:5" ht="15">
      <c r="B809" s="16">
        <f t="shared" si="49"/>
        <v>80.09999999999972</v>
      </c>
      <c r="C809" s="16">
        <f t="shared" si="52"/>
        <v>0.0005062282620704936</v>
      </c>
      <c r="D809" s="16">
        <f t="shared" si="50"/>
        <v>1.2424038686958776E-05</v>
      </c>
      <c r="E809" s="16">
        <f t="shared" si="51"/>
        <v>-0.0010004098715968672</v>
      </c>
    </row>
    <row r="810" spans="2:5" ht="15">
      <c r="B810" s="16">
        <f t="shared" si="49"/>
        <v>80.19999999999972</v>
      </c>
      <c r="C810" s="16">
        <f t="shared" si="52"/>
        <v>0.0004984479113973791</v>
      </c>
      <c r="D810" s="16">
        <f t="shared" si="50"/>
        <v>6.226882982669668E-05</v>
      </c>
      <c r="E810" s="16">
        <f t="shared" si="51"/>
        <v>-0.0009941829886141976</v>
      </c>
    </row>
    <row r="811" spans="2:5" ht="15">
      <c r="B811" s="16">
        <f t="shared" si="49"/>
        <v>80.29999999999971</v>
      </c>
      <c r="C811" s="16">
        <f t="shared" si="52"/>
        <v>0.0004882853519416971</v>
      </c>
      <c r="D811" s="16">
        <f t="shared" si="50"/>
        <v>0.0001110973650208664</v>
      </c>
      <c r="E811" s="16">
        <f t="shared" si="51"/>
        <v>-0.000983073252112111</v>
      </c>
    </row>
    <row r="812" spans="2:5" ht="15">
      <c r="B812" s="16">
        <f t="shared" si="49"/>
        <v>80.39999999999971</v>
      </c>
      <c r="C812" s="16">
        <f t="shared" si="52"/>
        <v>0.00047582508602041316</v>
      </c>
      <c r="D812" s="16">
        <f t="shared" si="50"/>
        <v>0.00015867987362290772</v>
      </c>
      <c r="E812" s="16">
        <f t="shared" si="51"/>
        <v>-0.0009672052647498202</v>
      </c>
    </row>
    <row r="813" spans="2:5" ht="15">
      <c r="B813" s="16">
        <f t="shared" si="49"/>
        <v>80.4999999999997</v>
      </c>
      <c r="C813" s="16">
        <f t="shared" si="52"/>
        <v>0.00046116190943959364</v>
      </c>
      <c r="D813" s="16">
        <f t="shared" si="50"/>
        <v>0.00020479606456686708</v>
      </c>
      <c r="E813" s="16">
        <f t="shared" si="51"/>
        <v>-0.0009467256582931335</v>
      </c>
    </row>
    <row r="814" spans="2:5" ht="15">
      <c r="B814" s="16">
        <f t="shared" si="49"/>
        <v>80.5999999999997</v>
      </c>
      <c r="C814" s="16">
        <f t="shared" si="52"/>
        <v>0.0004444002919434568</v>
      </c>
      <c r="D814" s="16">
        <f t="shared" si="50"/>
        <v>0.0002492360937612128</v>
      </c>
      <c r="E814" s="16">
        <f t="shared" si="51"/>
        <v>-0.0009218020489170121</v>
      </c>
    </row>
    <row r="815" spans="2:5" ht="15">
      <c r="B815" s="16">
        <f t="shared" si="49"/>
        <v>80.69999999999969</v>
      </c>
      <c r="C815" s="16">
        <f t="shared" si="52"/>
        <v>0.0004256537180555061</v>
      </c>
      <c r="D815" s="16">
        <f t="shared" si="50"/>
        <v>0.00029180146556676337</v>
      </c>
      <c r="E815" s="16">
        <f t="shared" si="51"/>
        <v>-0.0008926219023603358</v>
      </c>
    </row>
    <row r="816" spans="2:5" ht="15">
      <c r="B816" s="16">
        <f t="shared" si="49"/>
        <v>80.79999999999968</v>
      </c>
      <c r="C816" s="16">
        <f t="shared" si="52"/>
        <v>0.0004050439921676816</v>
      </c>
      <c r="D816" s="16">
        <f t="shared" si="50"/>
        <v>0.00033230586478353154</v>
      </c>
      <c r="E816" s="16">
        <f t="shared" si="51"/>
        <v>-0.0008593913158819826</v>
      </c>
    </row>
    <row r="817" spans="2:5" ht="15">
      <c r="B817" s="16">
        <f t="shared" si="49"/>
        <v>80.89999999999968</v>
      </c>
      <c r="C817" s="16">
        <f t="shared" si="52"/>
        <v>0.0003827005118576923</v>
      </c>
      <c r="D817" s="16">
        <f t="shared" si="50"/>
        <v>0.0003705759159693008</v>
      </c>
      <c r="E817" s="16">
        <f t="shared" si="51"/>
        <v>-0.0008223337242850526</v>
      </c>
    </row>
    <row r="818" spans="2:5" ht="15">
      <c r="B818" s="16">
        <f t="shared" si="49"/>
        <v>80.99999999999967</v>
      </c>
      <c r="C818" s="16">
        <f t="shared" si="52"/>
        <v>0.0003587595135172645</v>
      </c>
      <c r="D818" s="16">
        <f t="shared" si="50"/>
        <v>0.00040645186732102723</v>
      </c>
      <c r="E818" s="16">
        <f t="shared" si="51"/>
        <v>-0.0007816885375529499</v>
      </c>
    </row>
    <row r="819" spans="2:5" ht="15">
      <c r="B819" s="16">
        <f t="shared" si="49"/>
        <v>81.09999999999967</v>
      </c>
      <c r="C819" s="16">
        <f t="shared" si="52"/>
        <v>0.0003333632944547483</v>
      </c>
      <c r="D819" s="16">
        <f t="shared" si="50"/>
        <v>0.00043978819676650206</v>
      </c>
      <c r="E819" s="16">
        <f t="shared" si="51"/>
        <v>-0.0007377097178762997</v>
      </c>
    </row>
    <row r="820" spans="2:5" ht="15">
      <c r="B820" s="16">
        <f t="shared" si="49"/>
        <v>81.19999999999966</v>
      </c>
      <c r="C820" s="16">
        <f t="shared" si="52"/>
        <v>0.0003066594156942704</v>
      </c>
      <c r="D820" s="16">
        <f t="shared" si="50"/>
        <v>0.0004704541383359291</v>
      </c>
      <c r="E820" s="16">
        <f t="shared" si="51"/>
        <v>-0.0006906643040427067</v>
      </c>
    </row>
    <row r="821" spans="2:5" ht="15">
      <c r="B821" s="16">
        <f t="shared" si="49"/>
        <v>81.29999999999966</v>
      </c>
      <c r="C821" s="16">
        <f t="shared" si="52"/>
        <v>0.0002787998897304314</v>
      </c>
      <c r="D821" s="16">
        <f t="shared" si="50"/>
        <v>0.0004983341273089723</v>
      </c>
      <c r="E821" s="16">
        <f t="shared" si="51"/>
        <v>-0.0006408308913118095</v>
      </c>
    </row>
    <row r="822" spans="2:5" ht="15">
      <c r="B822" s="16">
        <f t="shared" si="49"/>
        <v>81.39999999999965</v>
      </c>
      <c r="C822" s="16">
        <f t="shared" si="52"/>
        <v>0.00024994035751253383</v>
      </c>
      <c r="D822" s="16">
        <f t="shared" si="50"/>
        <v>0.0005233281630602257</v>
      </c>
      <c r="E822" s="16">
        <f t="shared" si="51"/>
        <v>-0.000588498075005787</v>
      </c>
    </row>
    <row r="823" spans="2:5" ht="15">
      <c r="B823" s="16">
        <f t="shared" si="49"/>
        <v>81.49999999999964</v>
      </c>
      <c r="C823" s="16">
        <f t="shared" si="52"/>
        <v>0.00022023925892573649</v>
      </c>
      <c r="D823" s="16">
        <f t="shared" si="50"/>
        <v>0.0005453520889527994</v>
      </c>
      <c r="E823" s="16">
        <f t="shared" si="51"/>
        <v>-0.000533962866110507</v>
      </c>
    </row>
    <row r="824" spans="2:5" ht="15">
      <c r="B824" s="16">
        <f t="shared" si="49"/>
        <v>81.59999999999964</v>
      </c>
      <c r="C824" s="16">
        <f t="shared" si="52"/>
        <v>0.00018985700100869875</v>
      </c>
      <c r="D824" s="16">
        <f t="shared" si="50"/>
        <v>0.0005643377890536692</v>
      </c>
      <c r="E824" s="16">
        <f t="shared" si="51"/>
        <v>-0.0004775290872051401</v>
      </c>
    </row>
    <row r="825" spans="2:5" ht="15">
      <c r="B825" s="16">
        <f t="shared" si="49"/>
        <v>81.69999999999963</v>
      </c>
      <c r="C825" s="16">
        <f t="shared" si="52"/>
        <v>0.00015895512809863544</v>
      </c>
      <c r="D825" s="16">
        <f t="shared" si="50"/>
        <v>0.0005802333018635327</v>
      </c>
      <c r="E825" s="16">
        <f t="shared" si="51"/>
        <v>-0.0004195057570187868</v>
      </c>
    </row>
    <row r="826" spans="2:5" ht="15">
      <c r="B826" s="16">
        <f t="shared" si="49"/>
        <v>81.79999999999963</v>
      </c>
      <c r="C826" s="16">
        <f t="shared" si="52"/>
        <v>0.00012769549802580038</v>
      </c>
      <c r="D826" s="16">
        <f t="shared" si="50"/>
        <v>0.0005930028516661128</v>
      </c>
      <c r="E826" s="16">
        <f t="shared" si="51"/>
        <v>-0.00036020547185217555</v>
      </c>
    </row>
    <row r="827" spans="2:5" ht="15">
      <c r="B827" s="16">
        <f t="shared" si="49"/>
        <v>81.89999999999962</v>
      </c>
      <c r="C827" s="16">
        <f t="shared" si="52"/>
        <v>9.623946839087403E-05</v>
      </c>
      <c r="D827" s="16">
        <f t="shared" si="50"/>
        <v>0.0006026267985052002</v>
      </c>
      <c r="E827" s="16">
        <f t="shared" si="51"/>
        <v>-0.00029994279200165554</v>
      </c>
    </row>
    <row r="828" spans="2:5" ht="15">
      <c r="B828" s="16">
        <f t="shared" si="49"/>
        <v>81.99999999999962</v>
      </c>
      <c r="C828" s="16">
        <f t="shared" si="52"/>
        <v>6.47470968512745E-05</v>
      </c>
      <c r="D828" s="16">
        <f t="shared" si="50"/>
        <v>0.0006091015081903276</v>
      </c>
      <c r="E828" s="16">
        <f t="shared" si="51"/>
        <v>-0.00023903264118262278</v>
      </c>
    </row>
    <row r="829" spans="2:5" ht="15">
      <c r="B829" s="16">
        <f t="shared" si="49"/>
        <v>82.09999999999961</v>
      </c>
      <c r="C829" s="16">
        <f t="shared" si="52"/>
        <v>3.337635921684457E-05</v>
      </c>
      <c r="D829" s="16">
        <f t="shared" si="50"/>
        <v>0.000612439144112012</v>
      </c>
      <c r="E829" s="16">
        <f t="shared" si="51"/>
        <v>-0.0001777887267714216</v>
      </c>
    </row>
    <row r="830" spans="2:5" ht="15">
      <c r="B830" s="16">
        <f t="shared" si="49"/>
        <v>82.1999999999996</v>
      </c>
      <c r="C830" s="16">
        <f t="shared" si="52"/>
        <v>2.2823890125730118E-06</v>
      </c>
      <c r="D830" s="16">
        <f t="shared" si="50"/>
        <v>0.0006126673830132693</v>
      </c>
      <c r="E830" s="16">
        <f t="shared" si="51"/>
        <v>-0.00011652198847009465</v>
      </c>
    </row>
    <row r="831" spans="2:5" ht="15">
      <c r="B831" s="16">
        <f t="shared" si="49"/>
        <v>82.2999999999996</v>
      </c>
      <c r="C831" s="16">
        <f t="shared" si="52"/>
        <v>-2.83832579930524E-05</v>
      </c>
      <c r="D831" s="16">
        <f t="shared" si="50"/>
        <v>0.0006098290572139641</v>
      </c>
      <c r="E831" s="16">
        <f t="shared" si="51"/>
        <v>-5.553908274869824E-05</v>
      </c>
    </row>
    <row r="832" spans="2:5" ht="15">
      <c r="B832" s="16">
        <f t="shared" si="49"/>
        <v>82.3999999999996</v>
      </c>
      <c r="C832" s="16">
        <f t="shared" si="52"/>
        <v>-5.8473310969769514E-05</v>
      </c>
      <c r="D832" s="16">
        <f t="shared" si="50"/>
        <v>0.0006039817261169871</v>
      </c>
      <c r="E832" s="16">
        <f t="shared" si="51"/>
        <v>4.859089863000479E-06</v>
      </c>
    </row>
    <row r="833" spans="2:5" ht="15">
      <c r="B833" s="16">
        <f t="shared" si="49"/>
        <v>82.49999999999959</v>
      </c>
      <c r="C833" s="16">
        <f t="shared" si="52"/>
        <v>-8.784545978151578E-05</v>
      </c>
      <c r="D833" s="16">
        <f t="shared" si="50"/>
        <v>0.0005951971801388356</v>
      </c>
      <c r="E833" s="16">
        <f t="shared" si="51"/>
        <v>6.437880787688404E-05</v>
      </c>
    </row>
    <row r="834" spans="2:5" ht="15">
      <c r="B834" s="16">
        <f t="shared" si="49"/>
        <v>82.59999999999958</v>
      </c>
      <c r="C834" s="16">
        <f t="shared" si="52"/>
        <v>-0.00011636299638229837</v>
      </c>
      <c r="D834" s="16">
        <f t="shared" si="50"/>
        <v>0.0005835608805006058</v>
      </c>
      <c r="E834" s="16">
        <f t="shared" si="51"/>
        <v>0.00012273489592694463</v>
      </c>
    </row>
    <row r="835" spans="2:5" ht="15">
      <c r="B835" s="16">
        <f t="shared" si="49"/>
        <v>82.69999999999958</v>
      </c>
      <c r="C835" s="16">
        <f t="shared" si="52"/>
        <v>-0.0001438954191309065</v>
      </c>
      <c r="D835" s="16">
        <f t="shared" si="50"/>
        <v>0.0005691713385875152</v>
      </c>
      <c r="E835" s="16">
        <f t="shared" si="51"/>
        <v>0.00017965202978569616</v>
      </c>
    </row>
    <row r="836" spans="2:5" ht="15">
      <c r="B836" s="16">
        <f t="shared" si="49"/>
        <v>82.79999999999957</v>
      </c>
      <c r="C836" s="16">
        <f t="shared" si="52"/>
        <v>-0.00017031899752729937</v>
      </c>
      <c r="D836" s="16">
        <f t="shared" si="50"/>
        <v>0.0005521394388347852</v>
      </c>
      <c r="E836" s="16">
        <f t="shared" si="51"/>
        <v>0.0002348659736691747</v>
      </c>
    </row>
    <row r="837" spans="2:5" ht="15">
      <c r="B837" s="16">
        <f t="shared" si="49"/>
        <v>82.89999999999957</v>
      </c>
      <c r="C837" s="16">
        <f t="shared" si="52"/>
        <v>-0.0001955172951067097</v>
      </c>
      <c r="D837" s="16">
        <f t="shared" si="50"/>
        <v>0.0005325877093241143</v>
      </c>
      <c r="E837" s="16">
        <f t="shared" si="51"/>
        <v>0.0002881247446015861</v>
      </c>
    </row>
    <row r="838" spans="2:5" ht="15">
      <c r="B838" s="16">
        <f t="shared" si="49"/>
        <v>82.99999999999956</v>
      </c>
      <c r="C838" s="16">
        <f t="shared" si="52"/>
        <v>-0.0002193816484687313</v>
      </c>
      <c r="D838" s="16">
        <f t="shared" si="50"/>
        <v>0.0005106495444772411</v>
      </c>
      <c r="E838" s="16">
        <f t="shared" si="51"/>
        <v>0.00033918969904931024</v>
      </c>
    </row>
    <row r="839" spans="2:5" ht="15">
      <c r="B839" s="16">
        <f t="shared" si="49"/>
        <v>83.09999999999955</v>
      </c>
      <c r="C839" s="16">
        <f t="shared" si="52"/>
        <v>-0.00024181160066659088</v>
      </c>
      <c r="D839" s="16">
        <f t="shared" si="50"/>
        <v>0.000486468384410582</v>
      </c>
      <c r="E839" s="16">
        <f t="shared" si="51"/>
        <v>0.0003878365374903684</v>
      </c>
    </row>
    <row r="840" spans="2:5" ht="15">
      <c r="B840" s="16">
        <f aca="true" t="shared" si="53" ref="B840:B903">B839+B$4</f>
        <v>83.19999999999955</v>
      </c>
      <c r="C840" s="16">
        <f t="shared" si="52"/>
        <v>-0.00026271528743510155</v>
      </c>
      <c r="D840" s="16">
        <f aca="true" t="shared" si="54" ref="D840:D903">D839+C840*B$4</f>
        <v>0.0004601968556670719</v>
      </c>
      <c r="E840" s="16">
        <f aca="true" t="shared" si="55" ref="E840:E903">E839+D840*B$4</f>
        <v>0.0004338562230570756</v>
      </c>
    </row>
    <row r="841" spans="2:5" ht="15">
      <c r="B841" s="16">
        <f t="shared" si="53"/>
        <v>83.29999999999954</v>
      </c>
      <c r="C841" s="16">
        <f t="shared" si="52"/>
        <v>-0.0002820097749931205</v>
      </c>
      <c r="D841" s="16">
        <f t="shared" si="54"/>
        <v>0.0004319958781677598</v>
      </c>
      <c r="E841" s="16">
        <f t="shared" si="55"/>
        <v>0.0004770558108738516</v>
      </c>
    </row>
    <row r="842" spans="2:5" ht="15">
      <c r="B842" s="16">
        <f t="shared" si="53"/>
        <v>83.39999999999954</v>
      </c>
      <c r="C842" s="16">
        <f aca="true" t="shared" si="56" ref="C842:C905">-(E841*B$2+D841*B$3*2*SQRT(B$1*B$2))/B$1</f>
        <v>-0.0002996213484163379</v>
      </c>
      <c r="D842" s="16">
        <f t="shared" si="54"/>
        <v>0.000402033743326126</v>
      </c>
      <c r="E842" s="16">
        <f t="shared" si="55"/>
        <v>0.0005172591852064643</v>
      </c>
    </row>
    <row r="843" spans="2:5" ht="15">
      <c r="B843" s="16">
        <f t="shared" si="53"/>
        <v>83.49999999999953</v>
      </c>
      <c r="C843" s="16">
        <f t="shared" si="56"/>
        <v>-0.0003154857498375753</v>
      </c>
      <c r="D843" s="16">
        <f t="shared" si="54"/>
        <v>0.00037048516834236846</v>
      </c>
      <c r="E843" s="16">
        <f t="shared" si="55"/>
        <v>0.0005543077020407012</v>
      </c>
    </row>
    <row r="844" spans="2:5" ht="15">
      <c r="B844" s="16">
        <f t="shared" si="53"/>
        <v>83.59999999999953</v>
      </c>
      <c r="C844" s="16">
        <f t="shared" si="56"/>
        <v>-0.0003295483659931363</v>
      </c>
      <c r="D844" s="16">
        <f t="shared" si="54"/>
        <v>0.00033753033174305485</v>
      </c>
      <c r="E844" s="16">
        <f t="shared" si="55"/>
        <v>0.0005880607352150067</v>
      </c>
    </row>
    <row r="845" spans="2:5" ht="15">
      <c r="B845" s="16">
        <f t="shared" si="53"/>
        <v>83.69999999999952</v>
      </c>
      <c r="C845" s="16">
        <f t="shared" si="56"/>
        <v>-0.00034176436489383513</v>
      </c>
      <c r="D845" s="16">
        <f t="shared" si="54"/>
        <v>0.00030335389525367135</v>
      </c>
      <c r="E845" s="16">
        <f t="shared" si="55"/>
        <v>0.0006183961247403739</v>
      </c>
    </row>
    <row r="846" spans="2:5" ht="15">
      <c r="B846" s="16">
        <f t="shared" si="53"/>
        <v>83.79999999999951</v>
      </c>
      <c r="C846" s="16">
        <f t="shared" si="56"/>
        <v>-0.00035209878165683183</v>
      </c>
      <c r="D846" s="16">
        <f t="shared" si="54"/>
        <v>0.00026814401708798814</v>
      </c>
      <c r="E846" s="16">
        <f t="shared" si="55"/>
        <v>0.0006452105264491727</v>
      </c>
    </row>
    <row r="847" spans="2:5" ht="15">
      <c r="B847" s="16">
        <f t="shared" si="53"/>
        <v>83.89999999999951</v>
      </c>
      <c r="C847" s="16">
        <f t="shared" si="56"/>
        <v>-0.00036052655378808994</v>
      </c>
      <c r="D847" s="16">
        <f t="shared" si="54"/>
        <v>0.00023209136170917915</v>
      </c>
      <c r="E847" s="16">
        <f t="shared" si="55"/>
        <v>0.0006684196626200906</v>
      </c>
    </row>
    <row r="848" spans="2:5" ht="15">
      <c r="B848" s="16">
        <f t="shared" si="53"/>
        <v>83.9999999999995</v>
      </c>
      <c r="C848" s="16">
        <f t="shared" si="56"/>
        <v>-0.0003670325064539214</v>
      </c>
      <c r="D848" s="16">
        <f t="shared" si="54"/>
        <v>0.00019538811106378703</v>
      </c>
      <c r="E848" s="16">
        <f t="shared" si="55"/>
        <v>0.0006879584737264693</v>
      </c>
    </row>
    <row r="849" spans="2:5" ht="15">
      <c r="B849" s="16">
        <f t="shared" si="53"/>
        <v>84.0999999999995</v>
      </c>
      <c r="C849" s="16">
        <f t="shared" si="56"/>
        <v>-0.00037161128852252146</v>
      </c>
      <c r="D849" s="16">
        <f t="shared" si="54"/>
        <v>0.00015822698221153487</v>
      </c>
      <c r="E849" s="16">
        <f t="shared" si="55"/>
        <v>0.0007037811719476228</v>
      </c>
    </row>
    <row r="850" spans="2:5" ht="15">
      <c r="B850" s="16">
        <f t="shared" si="53"/>
        <v>84.19999999999949</v>
      </c>
      <c r="C850" s="16">
        <f t="shared" si="56"/>
        <v>-0.0003742672603915033</v>
      </c>
      <c r="D850" s="16">
        <f t="shared" si="54"/>
        <v>0.00012080025617238453</v>
      </c>
      <c r="E850" s="16">
        <f t="shared" si="55"/>
        <v>0.0007158611975648613</v>
      </c>
    </row>
    <row r="851" spans="2:5" ht="15">
      <c r="B851" s="16">
        <f t="shared" si="53"/>
        <v>84.29999999999949</v>
      </c>
      <c r="C851" s="16">
        <f t="shared" si="56"/>
        <v>-0.0003750143348441437</v>
      </c>
      <c r="D851" s="16">
        <f t="shared" si="54"/>
        <v>8.329882268797016E-05</v>
      </c>
      <c r="E851" s="16">
        <f t="shared" si="55"/>
        <v>0.0007241910798336584</v>
      </c>
    </row>
    <row r="852" spans="2:5" ht="15">
      <c r="B852" s="16">
        <f t="shared" si="53"/>
        <v>84.39999999999948</v>
      </c>
      <c r="C852" s="16">
        <f t="shared" si="56"/>
        <v>-0.0003738757723943331</v>
      </c>
      <c r="D852" s="16">
        <f t="shared" si="54"/>
        <v>4.591124544853685E-05</v>
      </c>
      <c r="E852" s="16">
        <f t="shared" si="55"/>
        <v>0.000728782204378512</v>
      </c>
    </row>
    <row r="853" spans="2:5" ht="15">
      <c r="B853" s="16">
        <f t="shared" si="53"/>
        <v>84.49999999999947</v>
      </c>
      <c r="C853" s="16">
        <f t="shared" si="56"/>
        <v>-0.0003708839327871321</v>
      </c>
      <c r="D853" s="16">
        <f t="shared" si="54"/>
        <v>8.822852169823636E-06</v>
      </c>
      <c r="E853" s="16">
        <f t="shared" si="55"/>
        <v>0.0007296644895954943</v>
      </c>
    </row>
    <row r="854" spans="2:5" ht="15">
      <c r="B854" s="16">
        <f t="shared" si="53"/>
        <v>84.59999999999947</v>
      </c>
      <c r="C854" s="16">
        <f t="shared" si="56"/>
        <v>-0.0003660799845174849</v>
      </c>
      <c r="D854" s="16">
        <f t="shared" si="54"/>
        <v>-2.778514628192486E-05</v>
      </c>
      <c r="E854" s="16">
        <f t="shared" si="55"/>
        <v>0.0007268859749673018</v>
      </c>
    </row>
    <row r="855" spans="2:5" ht="15">
      <c r="B855" s="16">
        <f t="shared" si="53"/>
        <v>84.69999999999946</v>
      </c>
      <c r="C855" s="16">
        <f t="shared" si="56"/>
        <v>-0.00035951357441320905</v>
      </c>
      <c r="D855" s="16">
        <f t="shared" si="54"/>
        <v>-6.373650372324576E-05</v>
      </c>
      <c r="E855" s="16">
        <f t="shared" si="55"/>
        <v>0.0007205123245949772</v>
      </c>
    </row>
    <row r="856" spans="2:5" ht="15">
      <c r="B856" s="16">
        <f t="shared" si="53"/>
        <v>84.79999999999946</v>
      </c>
      <c r="C856" s="16">
        <f t="shared" si="56"/>
        <v>-0.00035124245949912287</v>
      </c>
      <c r="D856" s="16">
        <f t="shared" si="54"/>
        <v>-9.886074967315805E-05</v>
      </c>
      <c r="E856" s="16">
        <f t="shared" si="55"/>
        <v>0.0007106262496276613</v>
      </c>
    </row>
    <row r="857" spans="2:5" ht="15">
      <c r="B857" s="16">
        <f t="shared" si="53"/>
        <v>84.89999999999945</v>
      </c>
      <c r="C857" s="16">
        <f t="shared" si="56"/>
        <v>-0.0003413321035164155</v>
      </c>
      <c r="D857" s="16">
        <f t="shared" si="54"/>
        <v>-0.0001329939600247996</v>
      </c>
      <c r="E857" s="16">
        <f t="shared" si="55"/>
        <v>0.0006973268536251813</v>
      </c>
    </row>
    <row r="858" spans="2:5" ht="15">
      <c r="B858" s="16">
        <f t="shared" si="53"/>
        <v>84.99999999999945</v>
      </c>
      <c r="C858" s="16">
        <f t="shared" si="56"/>
        <v>-0.000329855240614513</v>
      </c>
      <c r="D858" s="16">
        <f t="shared" si="54"/>
        <v>-0.0001659794840862509</v>
      </c>
      <c r="E858" s="16">
        <f t="shared" si="55"/>
        <v>0.0006807289052165562</v>
      </c>
    </row>
    <row r="859" spans="2:5" ht="15">
      <c r="B859" s="16">
        <f t="shared" si="53"/>
        <v>85.09999999999944</v>
      </c>
      <c r="C859" s="16">
        <f t="shared" si="56"/>
        <v>-0.00031689140886123157</v>
      </c>
      <c r="D859" s="16">
        <f t="shared" si="54"/>
        <v>-0.00019766862497237406</v>
      </c>
      <c r="E859" s="16">
        <f t="shared" si="55"/>
        <v>0.0006609620427193188</v>
      </c>
    </row>
    <row r="860" spans="2:5" ht="15">
      <c r="B860" s="16">
        <f t="shared" si="53"/>
        <v>85.19999999999943</v>
      </c>
      <c r="C860" s="16">
        <f t="shared" si="56"/>
        <v>-0.00030252645633050215</v>
      </c>
      <c r="D860" s="16">
        <f t="shared" si="54"/>
        <v>-0.00022792127060542426</v>
      </c>
      <c r="E860" s="16">
        <f t="shared" si="55"/>
        <v>0.0006381699156587764</v>
      </c>
    </row>
    <row r="861" spans="2:5" ht="15">
      <c r="B861" s="16">
        <f t="shared" si="53"/>
        <v>85.29999999999943</v>
      </c>
      <c r="C861" s="16">
        <f t="shared" si="56"/>
        <v>-0.0002868520226250383</v>
      </c>
      <c r="D861" s="16">
        <f t="shared" si="54"/>
        <v>-0.00025660647286792807</v>
      </c>
      <c r="E861" s="16">
        <f t="shared" si="55"/>
        <v>0.0006125092683719836</v>
      </c>
    </row>
    <row r="862" spans="2:5" ht="15">
      <c r="B862" s="16">
        <f t="shared" si="53"/>
        <v>85.39999999999942</v>
      </c>
      <c r="C862" s="16">
        <f t="shared" si="56"/>
        <v>-0.00026996499877373703</v>
      </c>
      <c r="D862" s="16">
        <f t="shared" si="54"/>
        <v>-0.0002836029727453018</v>
      </c>
      <c r="E862" s="16">
        <f t="shared" si="55"/>
        <v>0.0005841489710974535</v>
      </c>
    </row>
    <row r="863" spans="2:5" ht="15">
      <c r="B863" s="16">
        <f t="shared" si="53"/>
        <v>85.49999999999942</v>
      </c>
      <c r="C863" s="16">
        <f t="shared" si="56"/>
        <v>-0.00025196696851015343</v>
      </c>
      <c r="D863" s="16">
        <f t="shared" si="54"/>
        <v>-0.0003087996695963171</v>
      </c>
      <c r="E863" s="16">
        <f t="shared" si="55"/>
        <v>0.0005532690041378217</v>
      </c>
    </row>
    <row r="864" spans="2:5" ht="15">
      <c r="B864" s="16">
        <f t="shared" si="53"/>
        <v>85.59999999999941</v>
      </c>
      <c r="C864" s="16">
        <f t="shared" si="56"/>
        <v>-0.00023296363398896662</v>
      </c>
      <c r="D864" s="16">
        <f t="shared" si="54"/>
        <v>-0.00033209603299521375</v>
      </c>
      <c r="E864" s="16">
        <f t="shared" si="55"/>
        <v>0.0005200594008383003</v>
      </c>
    </row>
    <row r="865" spans="2:5" ht="15">
      <c r="B865" s="16">
        <f t="shared" si="53"/>
        <v>85.6999999999994</v>
      </c>
      <c r="C865" s="16">
        <f t="shared" si="56"/>
        <v>-0.00021306422903193673</v>
      </c>
      <c r="D865" s="16">
        <f t="shared" si="54"/>
        <v>-0.0003534024558984074</v>
      </c>
      <c r="E865" s="16">
        <f t="shared" si="55"/>
        <v>0.00048471915524845953</v>
      </c>
    </row>
    <row r="866" spans="2:5" ht="15">
      <c r="B866" s="16">
        <f t="shared" si="53"/>
        <v>85.7999999999994</v>
      </c>
      <c r="C866" s="16">
        <f t="shared" si="56"/>
        <v>-0.00019238092301348102</v>
      </c>
      <c r="D866" s="16">
        <f t="shared" si="54"/>
        <v>-0.0003726405481997555</v>
      </c>
      <c r="E866" s="16">
        <f t="shared" si="55"/>
        <v>0.000447455100428484</v>
      </c>
    </row>
    <row r="867" spans="2:5" ht="15">
      <c r="B867" s="16">
        <f t="shared" si="53"/>
        <v>85.8999999999994</v>
      </c>
      <c r="C867" s="16">
        <f t="shared" si="56"/>
        <v>-0.00017102821849881804</v>
      </c>
      <c r="D867" s="16">
        <f t="shared" si="54"/>
        <v>-0.00038974337004963727</v>
      </c>
      <c r="E867" s="16">
        <f t="shared" si="55"/>
        <v>0.0004084807634235203</v>
      </c>
    </row>
    <row r="868" spans="2:5" ht="15">
      <c r="B868" s="16">
        <f t="shared" si="53"/>
        <v>85.99999999999939</v>
      </c>
      <c r="C868" s="16">
        <f t="shared" si="56"/>
        <v>-0.00014912234573484083</v>
      </c>
      <c r="D868" s="16">
        <f t="shared" si="54"/>
        <v>-0.00040465560462312134</v>
      </c>
      <c r="E868" s="16">
        <f t="shared" si="55"/>
        <v>0.00036801520296120814</v>
      </c>
    </row>
    <row r="869" spans="2:5" ht="15">
      <c r="B869" s="16">
        <f t="shared" si="53"/>
        <v>86.09999999999938</v>
      </c>
      <c r="C869" s="16">
        <f t="shared" si="56"/>
        <v>-0.00012678065706577375</v>
      </c>
      <c r="D869" s="16">
        <f t="shared" si="54"/>
        <v>-0.00041733367032969874</v>
      </c>
      <c r="E869" s="16">
        <f t="shared" si="55"/>
        <v>0.00032628183592823824</v>
      </c>
    </row>
    <row r="870" spans="2:5" ht="15">
      <c r="B870" s="16">
        <f t="shared" si="53"/>
        <v>86.19999999999938</v>
      </c>
      <c r="C870" s="16">
        <f t="shared" si="56"/>
        <v>-0.0001041210243025989</v>
      </c>
      <c r="D870" s="16">
        <f t="shared" si="54"/>
        <v>-0.0004277457727599586</v>
      </c>
      <c r="E870" s="16">
        <f t="shared" si="55"/>
        <v>0.0002835072586522424</v>
      </c>
    </row>
    <row r="871" spans="2:5" ht="15">
      <c r="B871" s="16">
        <f t="shared" si="53"/>
        <v>86.29999999999937</v>
      </c>
      <c r="C871" s="16">
        <f t="shared" si="56"/>
        <v>-8.126124201763183E-05</v>
      </c>
      <c r="D871" s="16">
        <f t="shared" si="54"/>
        <v>-0.0004358718969617218</v>
      </c>
      <c r="E871" s="16">
        <f t="shared" si="55"/>
        <v>0.0002399200689560702</v>
      </c>
    </row>
    <row r="872" spans="2:5" ht="15">
      <c r="B872" s="16">
        <f t="shared" si="53"/>
        <v>86.39999999999937</v>
      </c>
      <c r="C872" s="16">
        <f t="shared" si="56"/>
        <v>-5.831843966397957E-05</v>
      </c>
      <c r="D872" s="16">
        <f t="shared" si="54"/>
        <v>-0.00044170374092811974</v>
      </c>
      <c r="E872" s="16">
        <f t="shared" si="55"/>
        <v>0.00019574969486325824</v>
      </c>
    </row>
    <row r="873" spans="2:5" ht="15">
      <c r="B873" s="16">
        <f t="shared" si="53"/>
        <v>86.49999999999936</v>
      </c>
      <c r="C873" s="16">
        <f t="shared" si="56"/>
        <v>-3.540850533448122E-05</v>
      </c>
      <c r="D873" s="16">
        <f t="shared" si="54"/>
        <v>-0.00044524459146156784</v>
      </c>
      <c r="E873" s="16">
        <f t="shared" si="55"/>
        <v>0.00015122523571710144</v>
      </c>
    </row>
    <row r="874" spans="2:5" ht="15">
      <c r="B874" s="16">
        <f t="shared" si="53"/>
        <v>86.59999999999935</v>
      </c>
      <c r="C874" s="16">
        <f t="shared" si="56"/>
        <v>-1.2645523876728996E-05</v>
      </c>
      <c r="D874" s="16">
        <f t="shared" si="54"/>
        <v>-0.0004465091438492407</v>
      </c>
      <c r="E874" s="16">
        <f t="shared" si="55"/>
        <v>0.00010657432133217736</v>
      </c>
    </row>
    <row r="875" spans="2:5" ht="15">
      <c r="B875" s="16">
        <f t="shared" si="53"/>
        <v>86.69999999999935</v>
      </c>
      <c r="C875" s="16">
        <f t="shared" si="56"/>
        <v>9.858768029430872E-06</v>
      </c>
      <c r="D875" s="16">
        <f t="shared" si="54"/>
        <v>-0.00044552326704629764</v>
      </c>
      <c r="E875" s="16">
        <f t="shared" si="55"/>
        <v>6.20219946275476E-05</v>
      </c>
    </row>
    <row r="876" spans="2:5" ht="15">
      <c r="B876" s="16">
        <f t="shared" si="53"/>
        <v>86.79999999999934</v>
      </c>
      <c r="C876" s="16">
        <f t="shared" si="56"/>
        <v>3.199550734719064E-05</v>
      </c>
      <c r="D876" s="16">
        <f t="shared" si="54"/>
        <v>-0.0004423237163115786</v>
      </c>
      <c r="E876" s="16">
        <f t="shared" si="55"/>
        <v>1.7789622996389735E-05</v>
      </c>
    </row>
    <row r="877" spans="2:5" ht="15">
      <c r="B877" s="16">
        <f t="shared" si="53"/>
        <v>86.89999999999934</v>
      </c>
      <c r="C877" s="16">
        <f t="shared" si="56"/>
        <v>5.365920835851552E-05</v>
      </c>
      <c r="D877" s="16">
        <f t="shared" si="54"/>
        <v>-0.00043695779547572703</v>
      </c>
      <c r="E877" s="16">
        <f t="shared" si="55"/>
        <v>-2.5906156551182973E-05</v>
      </c>
    </row>
    <row r="878" spans="2:5" ht="15">
      <c r="B878" s="16">
        <f t="shared" si="53"/>
        <v>86.99999999999933</v>
      </c>
      <c r="C878" s="16">
        <f t="shared" si="56"/>
        <v>7.474824233023372E-05</v>
      </c>
      <c r="D878" s="16">
        <f t="shared" si="54"/>
        <v>-0.0004294829712427037</v>
      </c>
      <c r="E878" s="16">
        <f t="shared" si="55"/>
        <v>-6.885445367545335E-05</v>
      </c>
    </row>
    <row r="879" spans="2:5" ht="15">
      <c r="B879" s="16">
        <f t="shared" si="53"/>
        <v>87.09999999999933</v>
      </c>
      <c r="C879" s="16">
        <f t="shared" si="56"/>
        <v>9.516529111169924E-05</v>
      </c>
      <c r="D879" s="16">
        <f t="shared" si="54"/>
        <v>-0.0004199664421315338</v>
      </c>
      <c r="E879" s="16">
        <f t="shared" si="55"/>
        <v>-0.00011085109788860673</v>
      </c>
    </row>
    <row r="880" spans="2:5" ht="15">
      <c r="B880" s="16">
        <f t="shared" si="53"/>
        <v>87.19999999999932</v>
      </c>
      <c r="C880" s="16">
        <f t="shared" si="56"/>
        <v>0.00011481777276470243</v>
      </c>
      <c r="D880" s="16">
        <f t="shared" si="54"/>
        <v>-0.00040848466485506356</v>
      </c>
      <c r="E880" s="16">
        <f t="shared" si="55"/>
        <v>-0.00015169956437411308</v>
      </c>
    </row>
    <row r="881" spans="2:5" ht="15">
      <c r="B881" s="16">
        <f t="shared" si="53"/>
        <v>87.29999999999932</v>
      </c>
      <c r="C881" s="16">
        <f t="shared" si="56"/>
        <v>0.00013361823749300248</v>
      </c>
      <c r="D881" s="16">
        <f t="shared" si="54"/>
        <v>-0.0003951228411057633</v>
      </c>
      <c r="E881" s="16">
        <f t="shared" si="55"/>
        <v>-0.0001912118484846894</v>
      </c>
    </row>
    <row r="882" spans="2:5" ht="15">
      <c r="B882" s="16">
        <f t="shared" si="53"/>
        <v>87.39999999999931</v>
      </c>
      <c r="C882" s="16">
        <f t="shared" si="56"/>
        <v>0.0001514847323118607</v>
      </c>
      <c r="D882" s="16">
        <f t="shared" si="54"/>
        <v>-0.00037997436787457725</v>
      </c>
      <c r="E882" s="16">
        <f t="shared" si="55"/>
        <v>-0.00022920928527214713</v>
      </c>
    </row>
    <row r="883" spans="2:5" ht="15">
      <c r="B883" s="16">
        <f t="shared" si="53"/>
        <v>87.4999999999993</v>
      </c>
      <c r="C883" s="16">
        <f t="shared" si="56"/>
        <v>0.00016834113307631065</v>
      </c>
      <c r="D883" s="16">
        <f t="shared" si="54"/>
        <v>-0.0003631402545669462</v>
      </c>
      <c r="E883" s="16">
        <f t="shared" si="55"/>
        <v>-0.00026552331072884173</v>
      </c>
    </row>
    <row r="884" spans="2:5" ht="15">
      <c r="B884" s="16">
        <f t="shared" si="53"/>
        <v>87.5999999999993</v>
      </c>
      <c r="C884" s="16">
        <f t="shared" si="56"/>
        <v>0.00018411744266964023</v>
      </c>
      <c r="D884" s="16">
        <f t="shared" si="54"/>
        <v>-0.0003447285102999822</v>
      </c>
      <c r="E884" s="16">
        <f t="shared" si="55"/>
        <v>-0.00029999616175883996</v>
      </c>
    </row>
    <row r="885" spans="2:5" ht="15">
      <c r="B885" s="16">
        <f t="shared" si="53"/>
        <v>87.69999999999929</v>
      </c>
      <c r="C885" s="16">
        <f t="shared" si="56"/>
        <v>0.00019875005433971077</v>
      </c>
      <c r="D885" s="16">
        <f t="shared" si="54"/>
        <v>-0.00032485350486601114</v>
      </c>
      <c r="E885" s="16">
        <f t="shared" si="55"/>
        <v>-0.0003324815122454411</v>
      </c>
    </row>
    <row r="886" spans="2:5" ht="15">
      <c r="B886" s="16">
        <f t="shared" si="53"/>
        <v>87.79999999999929</v>
      </c>
      <c r="C886" s="16">
        <f t="shared" si="56"/>
        <v>0.00021218197935931528</v>
      </c>
      <c r="D886" s="16">
        <f t="shared" si="54"/>
        <v>-0.0003036353069300796</v>
      </c>
      <c r="E886" s="16">
        <f t="shared" si="55"/>
        <v>-0.00036284504293844906</v>
      </c>
    </row>
    <row r="887" spans="2:5" ht="15">
      <c r="B887" s="16">
        <f t="shared" si="53"/>
        <v>87.89999999999928</v>
      </c>
      <c r="C887" s="16">
        <f t="shared" si="56"/>
        <v>0.00022436303837680813</v>
      </c>
      <c r="D887" s="16">
        <f t="shared" si="54"/>
        <v>-0.00028119900309239883</v>
      </c>
      <c r="E887" s="16">
        <f t="shared" si="55"/>
        <v>-0.00039096494324768893</v>
      </c>
    </row>
    <row r="888" spans="2:5" ht="15">
      <c r="B888" s="16">
        <f t="shared" si="53"/>
        <v>87.99999999999928</v>
      </c>
      <c r="C888" s="16">
        <f t="shared" si="56"/>
        <v>0.0002352500160137509</v>
      </c>
      <c r="D888" s="16">
        <f t="shared" si="54"/>
        <v>-0.0002576740014910237</v>
      </c>
      <c r="E888" s="16">
        <f t="shared" si="55"/>
        <v>-0.0004167323433967913</v>
      </c>
    </row>
    <row r="889" spans="2:5" ht="15">
      <c r="B889" s="16">
        <f t="shared" si="53"/>
        <v>88.09999999999927</v>
      </c>
      <c r="C889" s="16">
        <f t="shared" si="56"/>
        <v>0.00024480677845635073</v>
      </c>
      <c r="D889" s="16">
        <f t="shared" si="54"/>
        <v>-0.00023319332364538865</v>
      </c>
      <c r="E889" s="16">
        <f t="shared" si="55"/>
        <v>-0.0004400516757613302</v>
      </c>
    </row>
    <row r="890" spans="2:5" ht="15">
      <c r="B890" s="16">
        <f t="shared" si="53"/>
        <v>88.19999999999926</v>
      </c>
      <c r="C890" s="16">
        <f t="shared" si="56"/>
        <v>0.0002530043539760818</v>
      </c>
      <c r="D890" s="16">
        <f t="shared" si="54"/>
        <v>-0.00020789288824778047</v>
      </c>
      <c r="E890" s="16">
        <f t="shared" si="55"/>
        <v>-0.00046084096458610827</v>
      </c>
    </row>
    <row r="891" spans="2:5" ht="15">
      <c r="B891" s="16">
        <f t="shared" si="53"/>
        <v>88.29999999999926</v>
      </c>
      <c r="C891" s="16">
        <f t="shared" si="56"/>
        <v>0.00025982097650114667</v>
      </c>
      <c r="D891" s="16">
        <f t="shared" si="54"/>
        <v>-0.0001819107905976658</v>
      </c>
      <c r="E891" s="16">
        <f t="shared" si="55"/>
        <v>-0.00047903204364587484</v>
      </c>
    </row>
    <row r="892" spans="2:5" ht="15">
      <c r="B892" s="16">
        <f t="shared" si="53"/>
        <v>88.39999999999925</v>
      </c>
      <c r="C892" s="16">
        <f t="shared" si="56"/>
        <v>0.00026524209254346053</v>
      </c>
      <c r="D892" s="16">
        <f t="shared" si="54"/>
        <v>-0.00015538658134331976</v>
      </c>
      <c r="E892" s="16">
        <f t="shared" si="55"/>
        <v>-0.0004945707017802068</v>
      </c>
    </row>
    <row r="893" spans="2:5" ht="15">
      <c r="B893" s="16">
        <f t="shared" si="53"/>
        <v>88.49999999999925</v>
      </c>
      <c r="C893" s="16">
        <f t="shared" si="56"/>
        <v>0.0002692603319647547</v>
      </c>
      <c r="D893" s="16">
        <f t="shared" si="54"/>
        <v>-0.0001284605481468443</v>
      </c>
      <c r="E893" s="16">
        <f t="shared" si="55"/>
        <v>-0.0005074167565948912</v>
      </c>
    </row>
    <row r="894" spans="2:5" ht="15">
      <c r="B894" s="16">
        <f t="shared" si="53"/>
        <v>88.59999999999924</v>
      </c>
      <c r="C894" s="16">
        <f t="shared" si="56"/>
        <v>0.00027187544323936056</v>
      </c>
      <c r="D894" s="16">
        <f t="shared" si="54"/>
        <v>-0.00010127300382290824</v>
      </c>
      <c r="E894" s="16">
        <f t="shared" si="55"/>
        <v>-0.0005175440569771821</v>
      </c>
    </row>
    <row r="895" spans="2:5" ht="15">
      <c r="B895" s="16">
        <f t="shared" si="53"/>
        <v>88.69999999999924</v>
      </c>
      <c r="C895" s="16">
        <f t="shared" si="56"/>
        <v>0.00027309419403945295</v>
      </c>
      <c r="D895" s="16">
        <f t="shared" si="54"/>
        <v>-7.396358441896294E-05</v>
      </c>
      <c r="E895" s="16">
        <f t="shared" si="55"/>
        <v>-0.0005249404154190784</v>
      </c>
    </row>
    <row r="896" spans="2:5" ht="15">
      <c r="B896" s="16">
        <f t="shared" si="53"/>
        <v>88.79999999999923</v>
      </c>
      <c r="C896" s="16">
        <f t="shared" si="56"/>
        <v>0.00027293023813024166</v>
      </c>
      <c r="D896" s="16">
        <f t="shared" si="54"/>
        <v>-4.667056060593877E-05</v>
      </c>
      <c r="E896" s="16">
        <f t="shared" si="55"/>
        <v>-0.0005296074714796722</v>
      </c>
    </row>
    <row r="897" spans="2:5" ht="15">
      <c r="B897" s="16">
        <f t="shared" si="53"/>
        <v>88.89999999999922</v>
      </c>
      <c r="C897" s="16">
        <f t="shared" si="56"/>
        <v>0.00027140394971708354</v>
      </c>
      <c r="D897" s="16">
        <f t="shared" si="54"/>
        <v>-1.9530165634230416E-05</v>
      </c>
      <c r="E897" s="16">
        <f t="shared" si="55"/>
        <v>-0.0005315604880430952</v>
      </c>
    </row>
    <row r="898" spans="2:5" ht="15">
      <c r="B898" s="16">
        <f t="shared" si="53"/>
        <v>88.99999999999922</v>
      </c>
      <c r="C898" s="16">
        <f t="shared" si="56"/>
        <v>0.00026854222653307976</v>
      </c>
      <c r="D898" s="16">
        <f t="shared" si="54"/>
        <v>7.324057019077563E-06</v>
      </c>
      <c r="E898" s="16">
        <f t="shared" si="55"/>
        <v>-0.0005308280823411875</v>
      </c>
    </row>
    <row r="899" spans="2:5" ht="15">
      <c r="B899" s="16">
        <f t="shared" si="53"/>
        <v>89.09999999999921</v>
      </c>
      <c r="C899" s="16">
        <f t="shared" si="56"/>
        <v>0.0002643782630937964</v>
      </c>
      <c r="D899" s="16">
        <f t="shared" si="54"/>
        <v>3.3761883328457205E-05</v>
      </c>
      <c r="E899" s="16">
        <f t="shared" si="55"/>
        <v>-0.0005274518940083417</v>
      </c>
    </row>
    <row r="900" spans="2:5" ht="15">
      <c r="B900" s="16">
        <f t="shared" si="53"/>
        <v>89.1999999999992</v>
      </c>
      <c r="C900" s="16">
        <f t="shared" si="56"/>
        <v>0.00025895129567473464</v>
      </c>
      <c r="D900" s="16">
        <f t="shared" si="54"/>
        <v>5.965701289593067E-05</v>
      </c>
      <c r="E900" s="16">
        <f t="shared" si="55"/>
        <v>-0.0005214861927187487</v>
      </c>
    </row>
    <row r="901" spans="2:5" ht="15">
      <c r="B901" s="16">
        <f t="shared" si="53"/>
        <v>89.2999999999992</v>
      </c>
      <c r="C901" s="16">
        <f t="shared" si="56"/>
        <v>0.00025230632068656513</v>
      </c>
      <c r="D901" s="16">
        <f t="shared" si="54"/>
        <v>8.488764496458718E-05</v>
      </c>
      <c r="E901" s="16">
        <f t="shared" si="55"/>
        <v>-0.0005129974282222899</v>
      </c>
    </row>
    <row r="902" spans="2:5" ht="15">
      <c r="B902" s="16">
        <f t="shared" si="53"/>
        <v>89.3999999999992</v>
      </c>
      <c r="C902" s="16">
        <f t="shared" si="56"/>
        <v>0.0002444937882324618</v>
      </c>
      <c r="D902" s="16">
        <f t="shared" si="54"/>
        <v>0.00010933702378783336</v>
      </c>
      <c r="E902" s="16">
        <f t="shared" si="55"/>
        <v>-0.0005020637258435066</v>
      </c>
    </row>
    <row r="903" spans="2:5" ht="15">
      <c r="B903" s="16">
        <f t="shared" si="53"/>
        <v>89.49999999999919</v>
      </c>
      <c r="C903" s="16">
        <f t="shared" si="56"/>
        <v>0.00023556927273072693</v>
      </c>
      <c r="D903" s="16">
        <f t="shared" si="54"/>
        <v>0.00013289395106090606</v>
      </c>
      <c r="E903" s="16">
        <f t="shared" si="55"/>
        <v>-0.000488774330737416</v>
      </c>
    </row>
    <row r="904" spans="2:5" ht="15">
      <c r="B904" s="16">
        <f aca="true" t="shared" si="57" ref="B904:B967">B903+B$4</f>
        <v>89.59999999999918</v>
      </c>
      <c r="C904" s="16">
        <f t="shared" si="56"/>
        <v>0.00022559312257394</v>
      </c>
      <c r="D904" s="16">
        <f aca="true" t="shared" si="58" ref="D904:D967">D903+C904*B$4</f>
        <v>0.00015545326331830006</v>
      </c>
      <c r="E904" s="16">
        <f aca="true" t="shared" si="59" ref="E904:E967">E903+D904*B$4</f>
        <v>-0.00047322900440558595</v>
      </c>
    </row>
    <row r="905" spans="2:5" ht="15">
      <c r="B905" s="16">
        <f t="shared" si="57"/>
        <v>89.69999999999918</v>
      </c>
      <c r="C905" s="16">
        <f t="shared" si="56"/>
        <v>0.0002146300908728034</v>
      </c>
      <c r="D905" s="16">
        <f t="shared" si="58"/>
        <v>0.0001769162724055804</v>
      </c>
      <c r="E905" s="16">
        <f t="shared" si="59"/>
        <v>-0.00045553737716502794</v>
      </c>
    </row>
    <row r="906" spans="2:5" ht="15">
      <c r="B906" s="16">
        <f t="shared" si="57"/>
        <v>89.79999999999917</v>
      </c>
      <c r="C906" s="16">
        <f aca="true" t="shared" si="60" ref="C906:C969">-(E905*B$2+D905*B$3*2*SQRT(B$1*B$2))/B$1</f>
        <v>0.0002027489493984675</v>
      </c>
      <c r="D906" s="16">
        <f t="shared" si="58"/>
        <v>0.00019719116734542716</v>
      </c>
      <c r="E906" s="16">
        <f t="shared" si="59"/>
        <v>-0.0004358182604304852</v>
      </c>
    </row>
    <row r="907" spans="2:5" ht="15">
      <c r="B907" s="16">
        <f t="shared" si="57"/>
        <v>89.89999999999917</v>
      </c>
      <c r="C907" s="16">
        <f t="shared" si="60"/>
        <v>0.00019002208789123404</v>
      </c>
      <c r="D907" s="16">
        <f t="shared" si="58"/>
        <v>0.00021619337613455058</v>
      </c>
      <c r="E907" s="16">
        <f t="shared" si="59"/>
        <v>-0.00041419892281703016</v>
      </c>
    </row>
    <row r="908" spans="2:5" ht="15">
      <c r="B908" s="16">
        <f t="shared" si="57"/>
        <v>89.99999999999916</v>
      </c>
      <c r="C908" s="16">
        <f t="shared" si="60"/>
        <v>0.00017652510094604413</v>
      </c>
      <c r="D908" s="16">
        <f t="shared" si="58"/>
        <v>0.000233845886229155</v>
      </c>
      <c r="E908" s="16">
        <f t="shared" si="59"/>
        <v>-0.00039081433419411467</v>
      </c>
    </row>
    <row r="909" spans="2:5" ht="15">
      <c r="B909" s="16">
        <f t="shared" si="57"/>
        <v>90.09999999999916</v>
      </c>
      <c r="C909" s="16">
        <f t="shared" si="60"/>
        <v>0.00016233636471601467</v>
      </c>
      <c r="D909" s="16">
        <f t="shared" si="58"/>
        <v>0.0002500795227007565</v>
      </c>
      <c r="E909" s="16">
        <f t="shared" si="59"/>
        <v>-0.00036580638192403904</v>
      </c>
    </row>
    <row r="910" spans="2:5" ht="15">
      <c r="B910" s="16">
        <f t="shared" si="57"/>
        <v>90.19999999999915</v>
      </c>
      <c r="C910" s="16">
        <f t="shared" si="60"/>
        <v>0.0001475366056944995</v>
      </c>
      <c r="D910" s="16">
        <f t="shared" si="58"/>
        <v>0.00026483318327020643</v>
      </c>
      <c r="E910" s="16">
        <f t="shared" si="59"/>
        <v>-0.0003393230635970184</v>
      </c>
    </row>
    <row r="911" spans="2:5" ht="15">
      <c r="B911" s="16">
        <f t="shared" si="57"/>
        <v>90.29999999999914</v>
      </c>
      <c r="C911" s="16">
        <f t="shared" si="60"/>
        <v>0.00013220846384379264</v>
      </c>
      <c r="D911" s="16">
        <f t="shared" si="58"/>
        <v>0.0002780540296545857</v>
      </c>
      <c r="E911" s="16">
        <f t="shared" si="59"/>
        <v>-0.0003115176606315598</v>
      </c>
    </row>
    <row r="912" spans="2:5" ht="15">
      <c r="B912" s="16">
        <f t="shared" si="57"/>
        <v>90.39999999999914</v>
      </c>
      <c r="C912" s="16">
        <f t="shared" si="60"/>
        <v>0.00011643605233477931</v>
      </c>
      <c r="D912" s="16">
        <f t="shared" si="58"/>
        <v>0.00028969763488806367</v>
      </c>
      <c r="E912" s="16">
        <f t="shared" si="59"/>
        <v>-0.00028254789714275344</v>
      </c>
    </row>
    <row r="913" spans="2:5" ht="15">
      <c r="B913" s="16">
        <f t="shared" si="57"/>
        <v>90.49999999999913</v>
      </c>
      <c r="C913" s="16">
        <f t="shared" si="60"/>
        <v>0.00010030451614676584</v>
      </c>
      <c r="D913" s="16">
        <f t="shared" si="58"/>
        <v>0.0002997280865027403</v>
      </c>
      <c r="E913" s="16">
        <f t="shared" si="59"/>
        <v>-0.0002525750884924794</v>
      </c>
    </row>
    <row r="914" spans="2:5" ht="15">
      <c r="B914" s="16">
        <f t="shared" si="57"/>
        <v>90.59999999999913</v>
      </c>
      <c r="C914" s="16">
        <f t="shared" si="60"/>
        <v>8.389959175060855E-05</v>
      </c>
      <c r="D914" s="16">
        <f t="shared" si="58"/>
        <v>0.00030811804567780113</v>
      </c>
      <c r="E914" s="16">
        <f t="shared" si="59"/>
        <v>-0.00022176328392469927</v>
      </c>
    </row>
    <row r="915" spans="2:5" ht="15">
      <c r="B915" s="16">
        <f t="shared" si="57"/>
        <v>90.69999999999912</v>
      </c>
      <c r="C915" s="16">
        <f t="shared" si="60"/>
        <v>6.730717006140571E-05</v>
      </c>
      <c r="D915" s="16">
        <f t="shared" si="58"/>
        <v>0.0003148487626839417</v>
      </c>
      <c r="E915" s="16">
        <f t="shared" si="59"/>
        <v>-0.00019027840765630509</v>
      </c>
    </row>
    <row r="916" spans="2:5" ht="15">
      <c r="B916" s="16">
        <f t="shared" si="57"/>
        <v>90.79999999999912</v>
      </c>
      <c r="C916" s="16">
        <f t="shared" si="60"/>
        <v>5.061286479975069E-05</v>
      </c>
      <c r="D916" s="16">
        <f t="shared" si="58"/>
        <v>0.00031991004916391677</v>
      </c>
      <c r="E916" s="16">
        <f t="shared" si="59"/>
        <v>-0.0001582874027399134</v>
      </c>
    </row>
    <row r="917" spans="2:5" ht="15">
      <c r="B917" s="16">
        <f t="shared" si="57"/>
        <v>90.89999999999911</v>
      </c>
      <c r="C917" s="16">
        <f t="shared" si="60"/>
        <v>3.390158834325122E-05</v>
      </c>
      <c r="D917" s="16">
        <f t="shared" si="58"/>
        <v>0.0003233002079982419</v>
      </c>
      <c r="E917" s="16">
        <f t="shared" si="59"/>
        <v>-0.0001259573819400892</v>
      </c>
    </row>
    <row r="918" spans="2:5" ht="15">
      <c r="B918" s="16">
        <f t="shared" si="57"/>
        <v>90.9999999999991</v>
      </c>
      <c r="C918" s="16">
        <f t="shared" si="60"/>
        <v>1.7257137083128975E-05</v>
      </c>
      <c r="D918" s="16">
        <f t="shared" si="58"/>
        <v>0.0003250259217065548</v>
      </c>
      <c r="E918" s="16">
        <f t="shared" si="59"/>
        <v>-9.345478976943372E-05</v>
      </c>
    </row>
    <row r="919" spans="2:5" ht="15">
      <c r="B919" s="16">
        <f t="shared" si="57"/>
        <v>91.0999999999991</v>
      </c>
      <c r="C919" s="16">
        <f t="shared" si="60"/>
        <v>7.617882246943109E-07</v>
      </c>
      <c r="D919" s="16">
        <f t="shared" si="58"/>
        <v>0.0003251021005290242</v>
      </c>
      <c r="E919" s="16">
        <f t="shared" si="59"/>
        <v>-6.09445797165313E-05</v>
      </c>
    </row>
    <row r="920" spans="2:5" ht="15">
      <c r="B920" s="16">
        <f t="shared" si="57"/>
        <v>91.1999999999991</v>
      </c>
      <c r="C920" s="16">
        <f t="shared" si="60"/>
        <v>-1.550409011414709E-05</v>
      </c>
      <c r="D920" s="16">
        <f t="shared" si="58"/>
        <v>0.0003235516915176095</v>
      </c>
      <c r="E920" s="16">
        <f t="shared" si="59"/>
        <v>-2.8589410564770353E-05</v>
      </c>
    </row>
    <row r="921" spans="2:5" ht="15">
      <c r="B921" s="16">
        <f t="shared" si="57"/>
        <v>91.29999999999909</v>
      </c>
      <c r="C921" s="16">
        <f t="shared" si="60"/>
        <v>-3.1462413744910746E-05</v>
      </c>
      <c r="D921" s="16">
        <f t="shared" si="58"/>
        <v>0.0003204054501431184</v>
      </c>
      <c r="E921" s="16">
        <f t="shared" si="59"/>
        <v>3.451134449541491E-06</v>
      </c>
    </row>
    <row r="922" spans="2:5" ht="15">
      <c r="B922" s="16">
        <f t="shared" si="57"/>
        <v>91.39999999999908</v>
      </c>
      <c r="C922" s="16">
        <f t="shared" si="60"/>
        <v>-4.703774052983621E-05</v>
      </c>
      <c r="D922" s="16">
        <f t="shared" si="58"/>
        <v>0.0003157016760901348</v>
      </c>
      <c r="E922" s="16">
        <f t="shared" si="59"/>
        <v>3.5021302058554976E-05</v>
      </c>
    </row>
    <row r="923" spans="2:5" ht="15">
      <c r="B923" s="16">
        <f t="shared" si="57"/>
        <v>91.49999999999908</v>
      </c>
      <c r="C923" s="16">
        <f t="shared" si="60"/>
        <v>-6.215761022833615E-05</v>
      </c>
      <c r="D923" s="16">
        <f t="shared" si="58"/>
        <v>0.0003094859150673012</v>
      </c>
      <c r="E923" s="16">
        <f t="shared" si="59"/>
        <v>6.59698935652851E-05</v>
      </c>
    </row>
    <row r="924" spans="2:5" ht="15">
      <c r="B924" s="16">
        <f t="shared" si="57"/>
        <v>91.59999999999907</v>
      </c>
      <c r="C924" s="16">
        <f t="shared" si="60"/>
        <v>-7.675286462780506E-05</v>
      </c>
      <c r="D924" s="16">
        <f t="shared" si="58"/>
        <v>0.0003018106286045207</v>
      </c>
      <c r="E924" s="16">
        <f t="shared" si="59"/>
        <v>9.615095642573717E-05</v>
      </c>
    </row>
    <row r="925" spans="2:5" ht="15">
      <c r="B925" s="16">
        <f t="shared" si="57"/>
        <v>91.69999999999906</v>
      </c>
      <c r="C925" s="16">
        <f t="shared" si="60"/>
        <v>-9.075794663695483E-05</v>
      </c>
      <c r="D925" s="16">
        <f t="shared" si="58"/>
        <v>0.00029273483394082526</v>
      </c>
      <c r="E925" s="16">
        <f t="shared" si="59"/>
        <v>0.0001254244398198197</v>
      </c>
    </row>
    <row r="926" spans="2:5" ht="15">
      <c r="B926" s="16">
        <f t="shared" si="57"/>
        <v>91.79999999999906</v>
      </c>
      <c r="C926" s="16">
        <f t="shared" si="60"/>
        <v>-0.00010411117714372495</v>
      </c>
      <c r="D926" s="16">
        <f t="shared" si="58"/>
        <v>0.0002823237162264528</v>
      </c>
      <c r="E926" s="16">
        <f t="shared" si="59"/>
        <v>0.00015365681144246499</v>
      </c>
    </row>
    <row r="927" spans="2:5" ht="15">
      <c r="B927" s="16">
        <f t="shared" si="57"/>
        <v>91.89999999999905</v>
      </c>
      <c r="C927" s="16">
        <f t="shared" si="60"/>
        <v>-0.00011675500856793476</v>
      </c>
      <c r="D927" s="16">
        <f t="shared" si="58"/>
        <v>0.0002706482153696593</v>
      </c>
      <c r="E927" s="16">
        <f t="shared" si="59"/>
        <v>0.00018072163297943092</v>
      </c>
    </row>
    <row r="928" spans="2:5" ht="15">
      <c r="B928" s="16">
        <f t="shared" si="57"/>
        <v>91.99999999999905</v>
      </c>
      <c r="C928" s="16">
        <f t="shared" si="60"/>
        <v>-0.0001286362541705001</v>
      </c>
      <c r="D928" s="16">
        <f t="shared" si="58"/>
        <v>0.0002577845899526093</v>
      </c>
      <c r="E928" s="16">
        <f t="shared" si="59"/>
        <v>0.00020650009197469184</v>
      </c>
    </row>
    <row r="929" spans="2:5" ht="15">
      <c r="B929" s="16">
        <f t="shared" si="57"/>
        <v>92.09999999999904</v>
      </c>
      <c r="C929" s="16">
        <f t="shared" si="60"/>
        <v>-0.00013970629231552264</v>
      </c>
      <c r="D929" s="16">
        <f t="shared" si="58"/>
        <v>0.00024381396072105702</v>
      </c>
      <c r="E929" s="16">
        <f t="shared" si="59"/>
        <v>0.00023088148804679753</v>
      </c>
    </row>
    <row r="930" spans="2:5" ht="15">
      <c r="B930" s="16">
        <f t="shared" si="57"/>
        <v>92.19999999999904</v>
      </c>
      <c r="C930" s="16">
        <f t="shared" si="60"/>
        <v>-0.00014992124501816078</v>
      </c>
      <c r="D930" s="16">
        <f t="shared" si="58"/>
        <v>0.00022882183621924094</v>
      </c>
      <c r="E930" s="16">
        <f t="shared" si="59"/>
        <v>0.0002537636716687216</v>
      </c>
    </row>
    <row r="931" spans="2:5" ht="15">
      <c r="B931" s="16">
        <f t="shared" si="57"/>
        <v>92.29999999999903</v>
      </c>
      <c r="C931" s="16">
        <f t="shared" si="60"/>
        <v>-0.00015924213024919736</v>
      </c>
      <c r="D931" s="16">
        <f t="shared" si="58"/>
        <v>0.0002128976231943212</v>
      </c>
      <c r="E931" s="16">
        <f t="shared" si="59"/>
        <v>0.0002750534339881537</v>
      </c>
    </row>
    <row r="932" spans="2:5" ht="15">
      <c r="B932" s="16">
        <f t="shared" si="57"/>
        <v>92.39999999999903</v>
      </c>
      <c r="C932" s="16">
        <f t="shared" si="60"/>
        <v>-0.00016763498760591746</v>
      </c>
      <c r="D932" s="16">
        <f t="shared" si="58"/>
        <v>0.00019613412443372948</v>
      </c>
      <c r="E932" s="16">
        <f t="shared" si="59"/>
        <v>0.00029466684643152666</v>
      </c>
    </row>
    <row r="933" spans="2:5" ht="15">
      <c r="B933" s="16">
        <f t="shared" si="57"/>
        <v>92.49999999999902</v>
      </c>
      <c r="C933" s="16">
        <f t="shared" si="60"/>
        <v>-0.00017507097709759857</v>
      </c>
      <c r="D933" s="16">
        <f t="shared" si="58"/>
        <v>0.00017862702672396963</v>
      </c>
      <c r="E933" s="16">
        <f t="shared" si="59"/>
        <v>0.0003125295491039236</v>
      </c>
    </row>
    <row r="934" spans="2:5" ht="15">
      <c r="B934" s="16">
        <f t="shared" si="57"/>
        <v>92.59999999999901</v>
      </c>
      <c r="C934" s="16">
        <f t="shared" si="60"/>
        <v>-0.0001815264509319037</v>
      </c>
      <c r="D934" s="16">
        <f t="shared" si="58"/>
        <v>0.00016047438163077925</v>
      </c>
      <c r="E934" s="16">
        <f t="shared" si="59"/>
        <v>0.0003285769872670015</v>
      </c>
    </row>
    <row r="935" spans="2:5" ht="15">
      <c r="B935" s="16">
        <f t="shared" si="57"/>
        <v>92.69999999999901</v>
      </c>
      <c r="C935" s="16">
        <f t="shared" si="60"/>
        <v>-0.00018698299832506916</v>
      </c>
      <c r="D935" s="16">
        <f t="shared" si="58"/>
        <v>0.00014177608179827234</v>
      </c>
      <c r="E935" s="16">
        <f t="shared" si="59"/>
        <v>0.00034275459544682874</v>
      </c>
    </row>
    <row r="936" spans="2:5" ht="15">
      <c r="B936" s="16">
        <f t="shared" si="57"/>
        <v>92.799999999999</v>
      </c>
      <c r="C936" s="16">
        <f t="shared" si="60"/>
        <v>-0.00019142746349333777</v>
      </c>
      <c r="D936" s="16">
        <f t="shared" si="58"/>
        <v>0.00012263333544893857</v>
      </c>
      <c r="E936" s="16">
        <f t="shared" si="59"/>
        <v>0.0003550179289917226</v>
      </c>
    </row>
    <row r="937" spans="2:5" ht="15">
      <c r="B937" s="16">
        <f t="shared" si="57"/>
        <v>92.899999999999</v>
      </c>
      <c r="C937" s="16">
        <f t="shared" si="60"/>
        <v>-0.00019485193711495512</v>
      </c>
      <c r="D937" s="16">
        <f t="shared" si="58"/>
        <v>0.00010314814173744305</v>
      </c>
      <c r="E937" s="16">
        <f t="shared" si="59"/>
        <v>0.0003653327431654669</v>
      </c>
    </row>
    <row r="938" spans="2:5" ht="15">
      <c r="B938" s="16">
        <f t="shared" si="57"/>
        <v>92.99999999999899</v>
      </c>
      <c r="C938" s="16">
        <f t="shared" si="60"/>
        <v>-0.00019725372168060088</v>
      </c>
      <c r="D938" s="16">
        <f t="shared" si="58"/>
        <v>8.342276956938297E-05</v>
      </c>
      <c r="E938" s="16">
        <f t="shared" si="59"/>
        <v>0.00037367502012240517</v>
      </c>
    </row>
    <row r="939" spans="2:5" ht="15">
      <c r="B939" s="16">
        <f t="shared" si="57"/>
        <v>93.09999999999899</v>
      </c>
      <c r="C939" s="16">
        <f t="shared" si="60"/>
        <v>-0.00019863527127477728</v>
      </c>
      <c r="D939" s="16">
        <f t="shared" si="58"/>
        <v>6.355924244190523E-05</v>
      </c>
      <c r="E939" s="16">
        <f t="shared" si="59"/>
        <v>0.00038003094436659567</v>
      </c>
    </row>
    <row r="940" spans="2:5" ht="15">
      <c r="B940" s="16">
        <f t="shared" si="57"/>
        <v>93.19999999999898</v>
      </c>
      <c r="C940" s="16">
        <f t="shared" si="60"/>
        <v>-0.00019900410645084805</v>
      </c>
      <c r="D940" s="16">
        <f t="shared" si="58"/>
        <v>4.365883179682043E-05</v>
      </c>
      <c r="E940" s="16">
        <f t="shared" si="59"/>
        <v>0.0003843968275462777</v>
      </c>
    </row>
    <row r="941" spans="2:5" ht="15">
      <c r="B941" s="16">
        <f t="shared" si="57"/>
        <v>93.29999999999897</v>
      </c>
      <c r="C941" s="16">
        <f t="shared" si="60"/>
        <v>-0.00019837270497758178</v>
      </c>
      <c r="D941" s="16">
        <f t="shared" si="58"/>
        <v>2.382156129906225E-05</v>
      </c>
      <c r="E941" s="16">
        <f t="shared" si="59"/>
        <v>0.00038677898367618397</v>
      </c>
    </row>
    <row r="942" spans="2:5" ht="15">
      <c r="B942" s="16">
        <f t="shared" si="57"/>
        <v>93.39999999999897</v>
      </c>
      <c r="C942" s="16">
        <f t="shared" si="60"/>
        <v>-0.00019675836934469556</v>
      </c>
      <c r="D942" s="16">
        <f t="shared" si="58"/>
        <v>4.145724364592693E-06</v>
      </c>
      <c r="E942" s="16">
        <f t="shared" si="59"/>
        <v>0.0003871935561126432</v>
      </c>
    </row>
    <row r="943" spans="2:5" ht="15">
      <c r="B943" s="16">
        <f t="shared" si="57"/>
        <v>93.49999999999896</v>
      </c>
      <c r="C943" s="16">
        <f t="shared" si="60"/>
        <v>-0.00019418307201854836</v>
      </c>
      <c r="D943" s="16">
        <f t="shared" si="58"/>
        <v>-1.5272582837262145E-05</v>
      </c>
      <c r="E943" s="16">
        <f t="shared" si="59"/>
        <v>0.000385666297828917</v>
      </c>
    </row>
    <row r="944" spans="2:5" ht="15">
      <c r="B944" s="16">
        <f t="shared" si="57"/>
        <v>93.59999999999896</v>
      </c>
      <c r="C944" s="16">
        <f t="shared" si="60"/>
        <v>-0.00019067327953636623</v>
      </c>
      <c r="D944" s="16">
        <f t="shared" si="58"/>
        <v>-3.4339910790898766E-05</v>
      </c>
      <c r="E944" s="16">
        <f t="shared" si="59"/>
        <v>0.0003822323067498271</v>
      </c>
    </row>
    <row r="945" spans="2:5" ht="15">
      <c r="B945" s="16">
        <f t="shared" si="57"/>
        <v>93.69999999999895</v>
      </c>
      <c r="C945" s="16">
        <f t="shared" si="60"/>
        <v>-0.00018625975661779644</v>
      </c>
      <c r="D945" s="16">
        <f t="shared" si="58"/>
        <v>-5.296588645267841E-05</v>
      </c>
      <c r="E945" s="16">
        <f t="shared" si="59"/>
        <v>0.0003769357181045593</v>
      </c>
    </row>
    <row r="946" spans="2:5" ht="15">
      <c r="B946" s="16">
        <f t="shared" si="57"/>
        <v>93.79999999999895</v>
      </c>
      <c r="C946" s="16">
        <f t="shared" si="60"/>
        <v>-0.0001809773515558305</v>
      </c>
      <c r="D946" s="16">
        <f t="shared" si="58"/>
        <v>-7.106362160826147E-05</v>
      </c>
      <c r="E946" s="16">
        <f t="shared" si="59"/>
        <v>0.0003698293559437331</v>
      </c>
    </row>
    <row r="947" spans="2:5" ht="15">
      <c r="B947" s="16">
        <f t="shared" si="57"/>
        <v>93.89999999999894</v>
      </c>
      <c r="C947" s="16">
        <f t="shared" si="60"/>
        <v>-0.00017486476422489124</v>
      </c>
      <c r="D947" s="16">
        <f t="shared" si="58"/>
        <v>-8.855009803075059E-05</v>
      </c>
      <c r="E947" s="16">
        <f t="shared" si="59"/>
        <v>0.00036097434614065804</v>
      </c>
    </row>
    <row r="948" spans="2:5" ht="15">
      <c r="B948" s="16">
        <f t="shared" si="57"/>
        <v>93.99999999999893</v>
      </c>
      <c r="C948" s="16">
        <f t="shared" si="60"/>
        <v>-0.00016796429811187356</v>
      </c>
      <c r="D948" s="16">
        <f t="shared" si="58"/>
        <v>-0.00010534652784193794</v>
      </c>
      <c r="E948" s="16">
        <f t="shared" si="59"/>
        <v>0.0003504396933564642</v>
      </c>
    </row>
    <row r="949" spans="2:5" ht="15">
      <c r="B949" s="16">
        <f t="shared" si="57"/>
        <v>94.09999999999893</v>
      </c>
      <c r="C949" s="16">
        <f t="shared" si="60"/>
        <v>-0.00016032159783593375</v>
      </c>
      <c r="D949" s="16">
        <f t="shared" si="58"/>
        <v>-0.00012137868762553132</v>
      </c>
      <c r="E949" s="16">
        <f t="shared" si="59"/>
        <v>0.0003383018245939111</v>
      </c>
    </row>
    <row r="950" spans="2:5" ht="15">
      <c r="B950" s="16">
        <f t="shared" si="57"/>
        <v>94.19999999999892</v>
      </c>
      <c r="C950" s="16">
        <f t="shared" si="60"/>
        <v>-0.00015198537367464818</v>
      </c>
      <c r="D950" s="16">
        <f t="shared" si="58"/>
        <v>-0.00013657722499299613</v>
      </c>
      <c r="E950" s="16">
        <f t="shared" si="59"/>
        <v>0.0003246441020946115</v>
      </c>
    </row>
    <row r="951" spans="2:5" ht="15">
      <c r="B951" s="16">
        <f t="shared" si="57"/>
        <v>94.29999999999892</v>
      </c>
      <c r="C951" s="16">
        <f t="shared" si="60"/>
        <v>-0.00014300711465766805</v>
      </c>
      <c r="D951" s="16">
        <f t="shared" si="58"/>
        <v>-0.00015087793645876294</v>
      </c>
      <c r="E951" s="16">
        <f t="shared" si="59"/>
        <v>0.0003095563084487352</v>
      </c>
    </row>
    <row r="952" spans="2:5" ht="15">
      <c r="B952" s="16">
        <f t="shared" si="57"/>
        <v>94.39999999999891</v>
      </c>
      <c r="C952" s="16">
        <f t="shared" si="60"/>
        <v>-0.00013344079182408273</v>
      </c>
      <c r="D952" s="16">
        <f t="shared" si="58"/>
        <v>-0.00016422201564117122</v>
      </c>
      <c r="E952" s="16">
        <f t="shared" si="59"/>
        <v>0.0002931341068846181</v>
      </c>
    </row>
    <row r="953" spans="2:5" ht="15">
      <c r="B953" s="16">
        <f t="shared" si="57"/>
        <v>94.4999999999989</v>
      </c>
      <c r="C953" s="16">
        <f t="shared" si="60"/>
        <v>-0.00012334255326630996</v>
      </c>
      <c r="D953" s="16">
        <f t="shared" si="58"/>
        <v>-0.00017655627096780223</v>
      </c>
      <c r="E953" s="16">
        <f t="shared" si="59"/>
        <v>0.0002754784797878379</v>
      </c>
    </row>
    <row r="954" spans="2:5" ht="15">
      <c r="B954" s="16">
        <f t="shared" si="57"/>
        <v>94.5999999999989</v>
      </c>
      <c r="C954" s="16">
        <f t="shared" si="60"/>
        <v>-0.00011277041260145043</v>
      </c>
      <c r="D954" s="16">
        <f t="shared" si="58"/>
        <v>-0.00018783331222794726</v>
      </c>
      <c r="E954" s="16">
        <f t="shared" si="59"/>
        <v>0.00025669514856504317</v>
      </c>
    </row>
    <row r="955" spans="2:5" ht="15">
      <c r="B955" s="16">
        <f t="shared" si="57"/>
        <v>94.6999999999989</v>
      </c>
      <c r="C955" s="16">
        <f t="shared" si="60"/>
        <v>-0.00010178393252069926</v>
      </c>
      <c r="D955" s="16">
        <f t="shared" si="58"/>
        <v>-0.00019801170548001718</v>
      </c>
      <c r="E955" s="16">
        <f t="shared" si="59"/>
        <v>0.00023689397801704144</v>
      </c>
    </row>
    <row r="956" spans="2:5" ht="15">
      <c r="B956" s="16">
        <f t="shared" si="57"/>
        <v>94.79999999999889</v>
      </c>
      <c r="C956" s="16">
        <f t="shared" si="60"/>
        <v>-9.0443905068674E-05</v>
      </c>
      <c r="D956" s="16">
        <f t="shared" si="58"/>
        <v>-0.00020705609598688457</v>
      </c>
      <c r="E956" s="16">
        <f t="shared" si="59"/>
        <v>0.00021618836841835298</v>
      </c>
    </row>
    <row r="957" spans="2:5" ht="15">
      <c r="B957" s="16">
        <f t="shared" si="57"/>
        <v>94.89999999999888</v>
      </c>
      <c r="C957" s="16">
        <f t="shared" si="60"/>
        <v>-7.881203029750873E-05</v>
      </c>
      <c r="D957" s="16">
        <f t="shared" si="58"/>
        <v>-0.00021493729901663543</v>
      </c>
      <c r="E957" s="16">
        <f t="shared" si="59"/>
        <v>0.00019469463851668942</v>
      </c>
    </row>
    <row r="958" spans="2:5" ht="15">
      <c r="B958" s="16">
        <f t="shared" si="57"/>
        <v>94.99999999999888</v>
      </c>
      <c r="C958" s="16">
        <f t="shared" si="60"/>
        <v>-6.695059492542799E-05</v>
      </c>
      <c r="D958" s="16">
        <f t="shared" si="58"/>
        <v>-0.00022163235850917822</v>
      </c>
      <c r="E958" s="16">
        <f t="shared" si="59"/>
        <v>0.0001725314026657716</v>
      </c>
    </row>
    <row r="959" spans="2:5" ht="15">
      <c r="B959" s="16">
        <f t="shared" si="57"/>
        <v>95.09999999999887</v>
      </c>
      <c r="C959" s="16">
        <f t="shared" si="60"/>
        <v>-5.4922152606444205E-05</v>
      </c>
      <c r="D959" s="16">
        <f t="shared" si="58"/>
        <v>-0.00022712457376982263</v>
      </c>
      <c r="E959" s="16">
        <f t="shared" si="59"/>
        <v>0.00014981894528878932</v>
      </c>
    </row>
    <row r="960" spans="2:5" ht="15">
      <c r="B960" s="16">
        <f t="shared" si="57"/>
        <v>95.19999999999887</v>
      </c>
      <c r="C960" s="16">
        <f t="shared" si="60"/>
        <v>-4.278920738704549E-05</v>
      </c>
      <c r="D960" s="16">
        <f t="shared" si="58"/>
        <v>-0.00023140349450852718</v>
      </c>
      <c r="E960" s="16">
        <f t="shared" si="59"/>
        <v>0.0001266785958379366</v>
      </c>
    </row>
    <row r="961" spans="2:5" ht="15">
      <c r="B961" s="16">
        <f t="shared" si="57"/>
        <v>95.29999999999886</v>
      </c>
      <c r="C961" s="16">
        <f t="shared" si="60"/>
        <v>-3.061390188751958E-05</v>
      </c>
      <c r="D961" s="16">
        <f t="shared" si="58"/>
        <v>-0.00023446488469727912</v>
      </c>
      <c r="E961" s="16">
        <f t="shared" si="59"/>
        <v>0.00010323210736820869</v>
      </c>
    </row>
    <row r="962" spans="2:5" ht="15">
      <c r="B962" s="16">
        <f t="shared" si="57"/>
        <v>95.39999999999885</v>
      </c>
      <c r="C962" s="16">
        <f t="shared" si="60"/>
        <v>-1.8457711700190727E-05</v>
      </c>
      <c r="D962" s="16">
        <f t="shared" si="58"/>
        <v>-0.0002363106558672982</v>
      </c>
      <c r="E962" s="16">
        <f t="shared" si="59"/>
        <v>7.960104178147887E-05</v>
      </c>
    </row>
    <row r="963" spans="2:5" ht="15">
      <c r="B963" s="16">
        <f t="shared" si="57"/>
        <v>95.49999999999885</v>
      </c>
      <c r="C963" s="16">
        <f t="shared" si="60"/>
        <v>-6.381147444657997E-06</v>
      </c>
      <c r="D963" s="16">
        <f t="shared" si="58"/>
        <v>-0.000236948770611764</v>
      </c>
      <c r="E963" s="16">
        <f t="shared" si="59"/>
        <v>5.5906164720302465E-05</v>
      </c>
    </row>
    <row r="964" spans="2:5" ht="15">
      <c r="B964" s="16">
        <f t="shared" si="57"/>
        <v>95.59999999999884</v>
      </c>
      <c r="C964" s="16">
        <f t="shared" si="60"/>
        <v>5.556534138527583E-06</v>
      </c>
      <c r="D964" s="16">
        <f t="shared" si="58"/>
        <v>-0.00023639311719791123</v>
      </c>
      <c r="E964" s="16">
        <f t="shared" si="59"/>
        <v>3.2266853000511336E-05</v>
      </c>
    </row>
    <row r="965" spans="2:5" ht="15">
      <c r="B965" s="16">
        <f t="shared" si="57"/>
        <v>95.69999999999884</v>
      </c>
      <c r="C965" s="16">
        <f t="shared" si="60"/>
        <v>1.7297608739038195E-05</v>
      </c>
      <c r="D965" s="16">
        <f t="shared" si="58"/>
        <v>-0.0002346633563240074</v>
      </c>
      <c r="E965" s="16">
        <f t="shared" si="59"/>
        <v>8.800517368110593E-06</v>
      </c>
    </row>
    <row r="966" spans="2:5" ht="15">
      <c r="B966" s="16">
        <f t="shared" si="57"/>
        <v>95.79999999999883</v>
      </c>
      <c r="C966" s="16">
        <f t="shared" si="60"/>
        <v>2.878615142648486E-05</v>
      </c>
      <c r="D966" s="16">
        <f t="shared" si="58"/>
        <v>-0.00023178474118135892</v>
      </c>
      <c r="E966" s="16">
        <f t="shared" si="59"/>
        <v>-1.43779567500253E-05</v>
      </c>
    </row>
    <row r="967" spans="2:5" ht="15">
      <c r="B967" s="16">
        <f t="shared" si="57"/>
        <v>95.89999999999883</v>
      </c>
      <c r="C967" s="16">
        <f t="shared" si="60"/>
        <v>3.9968290827994195E-05</v>
      </c>
      <c r="D967" s="16">
        <f t="shared" si="58"/>
        <v>-0.00022778791209855951</v>
      </c>
      <c r="E967" s="16">
        <f t="shared" si="59"/>
        <v>-3.7156747959881254E-05</v>
      </c>
    </row>
    <row r="968" spans="2:5" ht="15">
      <c r="B968" s="16">
        <f aca="true" t="shared" si="61" ref="B968:B1013">B967+B$4</f>
        <v>95.99999999999882</v>
      </c>
      <c r="C968" s="16">
        <f t="shared" si="60"/>
        <v>5.0792449443383956E-05</v>
      </c>
      <c r="D968" s="16">
        <f aca="true" t="shared" si="62" ref="D968:D1013">D967+C968*B$4</f>
        <v>-0.00022270866715422112</v>
      </c>
      <c r="E968" s="16">
        <f aca="true" t="shared" si="63" ref="E968:E1013">E967+D968*B$4</f>
        <v>-5.942761467530337E-05</v>
      </c>
    </row>
    <row r="969" spans="2:5" ht="15">
      <c r="B969" s="16">
        <f t="shared" si="61"/>
        <v>96.09999999999881</v>
      </c>
      <c r="C969" s="16">
        <f t="shared" si="60"/>
        <v>6.120956909240519E-05</v>
      </c>
      <c r="D969" s="16">
        <f t="shared" si="62"/>
        <v>-0.0002165877102449806</v>
      </c>
      <c r="E969" s="16">
        <f t="shared" si="63"/>
        <v>-8.108638569980143E-05</v>
      </c>
    </row>
    <row r="970" spans="2:5" ht="15">
      <c r="B970" s="16">
        <f t="shared" si="61"/>
        <v>96.19999999999881</v>
      </c>
      <c r="C970" s="16">
        <f aca="true" t="shared" si="64" ref="C970:C1013">-(E969*B$2+D969*B$3*2*SQRT(B$1*B$2))/B$1</f>
        <v>7.117332057707929E-05</v>
      </c>
      <c r="D970" s="16">
        <f t="shared" si="62"/>
        <v>-0.0002094703781872727</v>
      </c>
      <c r="E970" s="16">
        <f t="shared" si="63"/>
        <v>-0.0001020334235185287</v>
      </c>
    </row>
    <row r="971" spans="2:5" ht="15">
      <c r="B971" s="16">
        <f t="shared" si="61"/>
        <v>96.2999999999988</v>
      </c>
      <c r="C971" s="16">
        <f t="shared" si="64"/>
        <v>8.06402967340506E-05</v>
      </c>
      <c r="D971" s="16">
        <f t="shared" si="62"/>
        <v>-0.00020140634851386762</v>
      </c>
      <c r="E971" s="16">
        <f t="shared" si="63"/>
        <v>-0.00012217405836991547</v>
      </c>
    </row>
    <row r="972" spans="2:5" ht="15">
      <c r="B972" s="16">
        <f t="shared" si="61"/>
        <v>96.3999999999988</v>
      </c>
      <c r="C972" s="16">
        <f t="shared" si="64"/>
        <v>8.957018814659312E-05</v>
      </c>
      <c r="D972" s="16">
        <f t="shared" si="62"/>
        <v>-0.0001924493296992083</v>
      </c>
      <c r="E972" s="16">
        <f t="shared" si="63"/>
        <v>-0.0001414189913398363</v>
      </c>
    </row>
    <row r="973" spans="2:5" ht="15">
      <c r="B973" s="16">
        <f t="shared" si="61"/>
        <v>96.49999999999879</v>
      </c>
      <c r="C973" s="16">
        <f t="shared" si="64"/>
        <v>9.792594088294131E-05</v>
      </c>
      <c r="D973" s="16">
        <f t="shared" si="62"/>
        <v>-0.00018265673561091418</v>
      </c>
      <c r="E973" s="16">
        <f t="shared" si="63"/>
        <v>-0.00015968466490092772</v>
      </c>
    </row>
    <row r="974" spans="2:5" ht="15">
      <c r="B974" s="16">
        <f t="shared" si="61"/>
        <v>96.59999999999879</v>
      </c>
      <c r="C974" s="16">
        <f t="shared" si="64"/>
        <v>0.00010567389572643901</v>
      </c>
      <c r="D974" s="16">
        <f t="shared" si="62"/>
        <v>-0.00017208934603827027</v>
      </c>
      <c r="E974" s="16">
        <f t="shared" si="63"/>
        <v>-0.00017689359950475475</v>
      </c>
    </row>
    <row r="975" spans="2:5" ht="15">
      <c r="B975" s="16">
        <f t="shared" si="61"/>
        <v>96.69999999999878</v>
      </c>
      <c r="C975" s="16">
        <f t="shared" si="64"/>
        <v>0.00011278390846310122</v>
      </c>
      <c r="D975" s="16">
        <f t="shared" si="62"/>
        <v>-0.00016081095519196014</v>
      </c>
      <c r="E975" s="16">
        <f t="shared" si="63"/>
        <v>-0.00019297469502395077</v>
      </c>
    </row>
    <row r="976" spans="2:5" ht="15">
      <c r="B976" s="16">
        <f t="shared" si="61"/>
        <v>96.79999999999878</v>
      </c>
      <c r="C976" s="16">
        <f t="shared" si="64"/>
        <v>0.0001192294508930396</v>
      </c>
      <c r="D976" s="16">
        <f t="shared" si="62"/>
        <v>-0.0001488880101026562</v>
      </c>
      <c r="E976" s="16">
        <f t="shared" si="63"/>
        <v>-0.00020786349603421639</v>
      </c>
    </row>
    <row r="977" spans="2:5" ht="15">
      <c r="B977" s="16">
        <f t="shared" si="61"/>
        <v>96.89999999999877</v>
      </c>
      <c r="C977" s="16">
        <f t="shared" si="64"/>
        <v>0.00012498769233330008</v>
      </c>
      <c r="D977" s="16">
        <f t="shared" si="62"/>
        <v>-0.0001363892408693262</v>
      </c>
      <c r="E977" s="16">
        <f t="shared" si="63"/>
        <v>-0.00022150242012114902</v>
      </c>
    </row>
    <row r="978" spans="2:5" ht="15">
      <c r="B978" s="16">
        <f t="shared" si="61"/>
        <v>96.99999999999876</v>
      </c>
      <c r="C978" s="16">
        <f t="shared" si="64"/>
        <v>0.0001300395614804917</v>
      </c>
      <c r="D978" s="16">
        <f t="shared" si="62"/>
        <v>-0.00012338528472127702</v>
      </c>
      <c r="E978" s="16">
        <f t="shared" si="63"/>
        <v>-0.0002338409485932767</v>
      </c>
    </row>
    <row r="979" spans="2:5" ht="15">
      <c r="B979" s="16">
        <f t="shared" si="61"/>
        <v>97.09999999999876</v>
      </c>
      <c r="C979" s="16">
        <f t="shared" si="64"/>
        <v>0.00013436978860164792</v>
      </c>
      <c r="D979" s="16">
        <f t="shared" si="62"/>
        <v>-0.00010994830586111222</v>
      </c>
      <c r="E979" s="16">
        <f t="shared" si="63"/>
        <v>-0.00024483577917938794</v>
      </c>
    </row>
    <row r="980" spans="2:5" ht="15">
      <c r="B980" s="16">
        <f t="shared" si="61"/>
        <v>97.19999999999875</v>
      </c>
      <c r="C980" s="16">
        <f t="shared" si="64"/>
        <v>0.000137966928120567</v>
      </c>
      <c r="D980" s="16">
        <f t="shared" si="62"/>
        <v>-9.615161304905553E-05</v>
      </c>
      <c r="E980" s="16">
        <f t="shared" si="63"/>
        <v>-0.0002544509404842935</v>
      </c>
    </row>
    <row r="981" spans="2:5" ht="15">
      <c r="B981" s="16">
        <f t="shared" si="61"/>
        <v>97.29999999999875</v>
      </c>
      <c r="C981" s="16">
        <f t="shared" si="64"/>
        <v>0.00014082336176394916</v>
      </c>
      <c r="D981" s="16">
        <f t="shared" si="62"/>
        <v>-8.206927687266061E-05</v>
      </c>
      <c r="E981" s="16">
        <f t="shared" si="63"/>
        <v>-0.00026265786817155956</v>
      </c>
    </row>
    <row r="982" spans="2:5" ht="15">
      <c r="B982" s="16">
        <f t="shared" si="61"/>
        <v>97.39999999999874</v>
      </c>
      <c r="C982" s="16">
        <f t="shared" si="64"/>
        <v>0.0001429352825265267</v>
      </c>
      <c r="D982" s="16">
        <f t="shared" si="62"/>
        <v>-6.777574862000794E-05</v>
      </c>
      <c r="E982" s="16">
        <f t="shared" si="63"/>
        <v>-0.00026943544303356036</v>
      </c>
    </row>
    <row r="983" spans="2:5" ht="15">
      <c r="B983" s="16">
        <f t="shared" si="61"/>
        <v>97.49999999999874</v>
      </c>
      <c r="C983" s="16">
        <f t="shared" si="64"/>
        <v>0.00014430265980662065</v>
      </c>
      <c r="D983" s="16">
        <f t="shared" si="62"/>
        <v>-5.334548263934587E-05</v>
      </c>
      <c r="E983" s="16">
        <f t="shared" si="63"/>
        <v>-0.00027476999129749495</v>
      </c>
    </row>
    <row r="984" spans="2:5" ht="15">
      <c r="B984" s="16">
        <f t="shared" si="61"/>
        <v>97.59999999999873</v>
      </c>
      <c r="C984" s="16">
        <f t="shared" si="64"/>
        <v>0.00014492918615273761</v>
      </c>
      <c r="D984" s="16">
        <f t="shared" si="62"/>
        <v>-3.885256402407211E-05</v>
      </c>
      <c r="E984" s="16">
        <f t="shared" si="63"/>
        <v>-0.00027865524769990214</v>
      </c>
    </row>
    <row r="985" spans="2:5" ht="15">
      <c r="B985" s="16">
        <f t="shared" si="61"/>
        <v>97.69999999999872</v>
      </c>
      <c r="C985" s="16">
        <f t="shared" si="64"/>
        <v>0.00014482220614753225</v>
      </c>
      <c r="D985" s="16">
        <f t="shared" si="62"/>
        <v>-2.4370343409318884E-05</v>
      </c>
      <c r="E985" s="16">
        <f t="shared" si="63"/>
        <v>-0.00028109228204083403</v>
      </c>
    </row>
    <row r="986" spans="2:5" ht="15">
      <c r="B986" s="16">
        <f t="shared" si="61"/>
        <v>97.79999999999872</v>
      </c>
      <c r="C986" s="16">
        <f t="shared" si="64"/>
        <v>0.00014399262803733187</v>
      </c>
      <c r="D986" s="16">
        <f t="shared" si="62"/>
        <v>-9.971080605585696E-06</v>
      </c>
      <c r="E986" s="16">
        <f t="shared" si="63"/>
        <v>-0.0002820893901013926</v>
      </c>
    </row>
    <row r="987" spans="2:5" ht="15">
      <c r="B987" s="16">
        <f t="shared" si="61"/>
        <v>97.89999999999871</v>
      </c>
      <c r="C987" s="16">
        <f t="shared" si="64"/>
        <v>0.00014245481879308976</v>
      </c>
      <c r="D987" s="16">
        <f t="shared" si="62"/>
        <v>4.27440127372328E-06</v>
      </c>
      <c r="E987" s="16">
        <f t="shared" si="63"/>
        <v>-0.0002816619499740203</v>
      </c>
    </row>
    <row r="988" spans="2:5" ht="15">
      <c r="B988" s="16">
        <f t="shared" si="61"/>
        <v>97.9999999999987</v>
      </c>
      <c r="C988" s="16">
        <f t="shared" si="64"/>
        <v>0.0001402264833617777</v>
      </c>
      <c r="D988" s="16">
        <f t="shared" si="62"/>
        <v>1.829704960990105E-05</v>
      </c>
      <c r="E988" s="16">
        <f t="shared" si="63"/>
        <v>-0.0002798322450130302</v>
      </c>
    </row>
    <row r="989" spans="2:5" ht="15">
      <c r="B989" s="16">
        <f t="shared" si="61"/>
        <v>98.0999999999987</v>
      </c>
      <c r="C989" s="16">
        <f t="shared" si="64"/>
        <v>0.00013732852893554156</v>
      </c>
      <c r="D989" s="16">
        <f t="shared" si="62"/>
        <v>3.202990250345521E-05</v>
      </c>
      <c r="E989" s="16">
        <f t="shared" si="63"/>
        <v>-0.00027662925476268466</v>
      </c>
    </row>
    <row r="990" spans="2:5" ht="15">
      <c r="B990" s="16">
        <f t="shared" si="61"/>
        <v>98.1999999999987</v>
      </c>
      <c r="C990" s="16">
        <f t="shared" si="64"/>
        <v>0.0001337849151291549</v>
      </c>
      <c r="D990" s="16">
        <f t="shared" si="62"/>
        <v>4.54083940163707E-05</v>
      </c>
      <c r="E990" s="16">
        <f t="shared" si="63"/>
        <v>-0.0002720884153610476</v>
      </c>
    </row>
    <row r="991" spans="2:5" ht="15">
      <c r="B991" s="16">
        <f t="shared" si="61"/>
        <v>98.29999999999869</v>
      </c>
      <c r="C991" s="16">
        <f t="shared" si="64"/>
        <v>0.00012962249101417054</v>
      </c>
      <c r="D991" s="16">
        <f t="shared" si="62"/>
        <v>5.8370643117787755E-05</v>
      </c>
      <c r="E991" s="16">
        <f t="shared" si="63"/>
        <v>-0.0002662513510492688</v>
      </c>
    </row>
    <row r="992" spans="2:5" ht="15">
      <c r="B992" s="16">
        <f t="shared" si="61"/>
        <v>98.39999999999868</v>
      </c>
      <c r="C992" s="16">
        <f t="shared" si="64"/>
        <v>0.0001248708200104729</v>
      </c>
      <c r="D992" s="16">
        <f t="shared" si="62"/>
        <v>7.085772511883504E-05</v>
      </c>
      <c r="E992" s="16">
        <f t="shared" si="63"/>
        <v>-0.0002591655785373853</v>
      </c>
    </row>
    <row r="993" spans="2:5" ht="15">
      <c r="B993" s="16">
        <f t="shared" si="61"/>
        <v>98.49999999999868</v>
      </c>
      <c r="C993" s="16">
        <f t="shared" si="64"/>
        <v>0.00011956199368249653</v>
      </c>
      <c r="D993" s="16">
        <f t="shared" si="62"/>
        <v>8.28139244870847E-05</v>
      </c>
      <c r="E993" s="16">
        <f t="shared" si="63"/>
        <v>-0.00025088418608867685</v>
      </c>
    </row>
    <row r="994" spans="2:5" ht="15">
      <c r="B994" s="16">
        <f t="shared" si="61"/>
        <v>98.59999999999867</v>
      </c>
      <c r="C994" s="16">
        <f t="shared" si="64"/>
        <v>0.00011373043552804077</v>
      </c>
      <c r="D994" s="16">
        <f t="shared" si="62"/>
        <v>9.418696803988878E-05</v>
      </c>
      <c r="E994" s="16">
        <f t="shared" si="63"/>
        <v>-0.00024146548928468797</v>
      </c>
    </row>
    <row r="995" spans="2:5" ht="15">
      <c r="B995" s="16">
        <f t="shared" si="61"/>
        <v>98.69999999999867</v>
      </c>
      <c r="C995" s="16">
        <f t="shared" si="64"/>
        <v>0.00010741269588226279</v>
      </c>
      <c r="D995" s="16">
        <f t="shared" si="62"/>
        <v>0.00010492823762811506</v>
      </c>
      <c r="E995" s="16">
        <f t="shared" si="63"/>
        <v>-0.00023097266552187646</v>
      </c>
    </row>
    <row r="996" spans="2:5" ht="15">
      <c r="B996" s="16">
        <f t="shared" si="61"/>
        <v>98.79999999999866</v>
      </c>
      <c r="C996" s="16">
        <f t="shared" si="64"/>
        <v>0.0001006472390879795</v>
      </c>
      <c r="D996" s="16">
        <f t="shared" si="62"/>
        <v>0.00011499296153691301</v>
      </c>
      <c r="E996" s="16">
        <f t="shared" si="63"/>
        <v>-0.00021947336936818516</v>
      </c>
    </row>
    <row r="997" spans="2:5" ht="15">
      <c r="B997" s="16">
        <f t="shared" si="61"/>
        <v>98.89999999999866</v>
      </c>
      <c r="C997" s="16">
        <f t="shared" si="64"/>
        <v>9.347422410579758E-05</v>
      </c>
      <c r="D997" s="16">
        <f t="shared" si="62"/>
        <v>0.00012434038394749277</v>
      </c>
      <c r="E997" s="16">
        <f t="shared" si="63"/>
        <v>-0.0002070393309734359</v>
      </c>
    </row>
    <row r="998" spans="2:5" ht="15">
      <c r="B998" s="16">
        <f t="shared" si="61"/>
        <v>98.99999999999865</v>
      </c>
      <c r="C998" s="16">
        <f t="shared" si="64"/>
        <v>8.593527975379573E-05</v>
      </c>
      <c r="D998" s="16">
        <f t="shared" si="62"/>
        <v>0.00013293391192287235</v>
      </c>
      <c r="E998" s="16">
        <f t="shared" si="63"/>
        <v>-0.00019374593978114865</v>
      </c>
    </row>
    <row r="999" spans="2:5" ht="15">
      <c r="B999" s="16">
        <f t="shared" si="61"/>
        <v>99.09999999999864</v>
      </c>
      <c r="C999" s="16">
        <f t="shared" si="64"/>
        <v>7.807327577651066E-05</v>
      </c>
      <c r="D999" s="16">
        <f t="shared" si="62"/>
        <v>0.00014074123950052342</v>
      </c>
      <c r="E999" s="16">
        <f t="shared" si="63"/>
        <v>-0.00017967181583109632</v>
      </c>
    </row>
    <row r="1000" spans="2:5" ht="15">
      <c r="B1000" s="16">
        <f t="shared" si="61"/>
        <v>99.19999999999864</v>
      </c>
      <c r="C1000" s="16">
        <f t="shared" si="64"/>
        <v>6.993209094686414E-05</v>
      </c>
      <c r="D1000" s="16">
        <f t="shared" si="62"/>
        <v>0.00014773444859520984</v>
      </c>
      <c r="E1000" s="16">
        <f t="shared" si="63"/>
        <v>-0.00016489837097157534</v>
      </c>
    </row>
    <row r="1001" spans="2:5" ht="15">
      <c r="B1001" s="16">
        <f t="shared" si="61"/>
        <v>99.29999999999863</v>
      </c>
      <c r="C1001" s="16">
        <f t="shared" si="64"/>
        <v>6.155637940248201E-05</v>
      </c>
      <c r="D1001" s="16">
        <f t="shared" si="62"/>
        <v>0.00015389008653545803</v>
      </c>
      <c r="E1001" s="16">
        <f t="shared" si="63"/>
        <v>-0.00014950936231802954</v>
      </c>
    </row>
    <row r="1002" spans="2:5" ht="15">
      <c r="B1002" s="16">
        <f t="shared" si="61"/>
        <v>99.39999999999863</v>
      </c>
      <c r="C1002" s="16">
        <f t="shared" si="64"/>
        <v>5.2991336409693364E-05</v>
      </c>
      <c r="D1002" s="16">
        <f t="shared" si="62"/>
        <v>0.00015918922017642737</v>
      </c>
      <c r="E1002" s="16">
        <f t="shared" si="63"/>
        <v>-0.0001335904403003868</v>
      </c>
    </row>
    <row r="1003" spans="2:5" ht="15">
      <c r="B1003" s="16">
        <f t="shared" si="61"/>
        <v>99.49999999999862</v>
      </c>
      <c r="C1003" s="16">
        <f t="shared" si="64"/>
        <v>4.4282464734483366E-05</v>
      </c>
      <c r="D1003" s="16">
        <f t="shared" si="62"/>
        <v>0.0001636174666498757</v>
      </c>
      <c r="E1003" s="16">
        <f t="shared" si="63"/>
        <v>-0.00011722869363539924</v>
      </c>
    </row>
    <row r="1004" spans="2:5" ht="15">
      <c r="B1004" s="16">
        <f t="shared" si="61"/>
        <v>99.59999999999862</v>
      </c>
      <c r="C1004" s="16">
        <f t="shared" si="64"/>
        <v>3.547534277996143E-05</v>
      </c>
      <c r="D1004" s="16">
        <f t="shared" si="62"/>
        <v>0.00016716500092787186</v>
      </c>
      <c r="E1004" s="16">
        <f t="shared" si="63"/>
        <v>-0.00010051219354261205</v>
      </c>
    </row>
    <row r="1005" spans="2:5" ht="15">
      <c r="B1005" s="16">
        <f t="shared" si="61"/>
        <v>99.69999999999861</v>
      </c>
      <c r="C1005" s="16">
        <f t="shared" si="64"/>
        <v>2.661539562467528E-05</v>
      </c>
      <c r="D1005" s="16">
        <f t="shared" si="62"/>
        <v>0.0001698265404903394</v>
      </c>
      <c r="E1005" s="16">
        <f t="shared" si="63"/>
        <v>-8.352953949357811E-05</v>
      </c>
    </row>
    <row r="1006" spans="2:5" ht="15">
      <c r="B1006" s="16">
        <f t="shared" si="61"/>
        <v>99.7999999999986</v>
      </c>
      <c r="C1006" s="16">
        <f t="shared" si="64"/>
        <v>1.77476700655549E-05</v>
      </c>
      <c r="D1006" s="16">
        <f t="shared" si="62"/>
        <v>0.00017160130749689488</v>
      </c>
      <c r="E1006" s="16">
        <f t="shared" si="63"/>
        <v>-6.636940874388863E-05</v>
      </c>
    </row>
    <row r="1007" spans="2:5" ht="15">
      <c r="B1007" s="16">
        <f t="shared" si="61"/>
        <v>99.8999999999986</v>
      </c>
      <c r="C1007" s="16">
        <f t="shared" si="64"/>
        <v>8.916614733637852E-06</v>
      </c>
      <c r="D1007" s="16">
        <f t="shared" si="62"/>
        <v>0.00017249296897025866</v>
      </c>
      <c r="E1007" s="16">
        <f t="shared" si="63"/>
        <v>-4.912011184686276E-05</v>
      </c>
    </row>
    <row r="1008" spans="2:5" ht="15">
      <c r="B1008" s="16">
        <f t="shared" si="61"/>
        <v>99.9999999999986</v>
      </c>
      <c r="C1008" s="16">
        <f t="shared" si="64"/>
        <v>1.6586631025725698E-07</v>
      </c>
      <c r="D1008" s="16">
        <f t="shared" si="62"/>
        <v>0.00017250955560128438</v>
      </c>
      <c r="E1008" s="16">
        <f t="shared" si="63"/>
        <v>-3.186915628673432E-05</v>
      </c>
    </row>
    <row r="1009" spans="2:5" ht="15">
      <c r="B1009" s="16">
        <f t="shared" si="61"/>
        <v>100.09999999999859</v>
      </c>
      <c r="C1009" s="16">
        <f t="shared" si="64"/>
        <v>-8.461957173662032E-06</v>
      </c>
      <c r="D1009" s="16">
        <f t="shared" si="62"/>
        <v>0.00017166335988391817</v>
      </c>
      <c r="E1009" s="16">
        <f t="shared" si="63"/>
        <v>-1.4702820298342506E-05</v>
      </c>
    </row>
    <row r="1010" spans="2:5" ht="15">
      <c r="B1010" s="16">
        <f t="shared" si="61"/>
        <v>100.19999999999858</v>
      </c>
      <c r="C1010" s="16">
        <f t="shared" si="64"/>
        <v>-1.6925455021865806E-05</v>
      </c>
      <c r="D1010" s="16">
        <f t="shared" si="62"/>
        <v>0.0001699708143817316</v>
      </c>
      <c r="E1010" s="16">
        <f t="shared" si="63"/>
        <v>2.2942611398306547E-06</v>
      </c>
    </row>
    <row r="1011" spans="2:5" ht="15">
      <c r="B1011" s="16">
        <f t="shared" si="61"/>
        <v>100.29999999999858</v>
      </c>
      <c r="C1011" s="16">
        <f t="shared" si="64"/>
        <v>-2.5184633660539806E-05</v>
      </c>
      <c r="D1011" s="16">
        <f t="shared" si="62"/>
        <v>0.0001674523510156776</v>
      </c>
      <c r="E1011" s="16">
        <f t="shared" si="63"/>
        <v>1.9039496241398415E-05</v>
      </c>
    </row>
    <row r="1012" spans="2:5" ht="15">
      <c r="B1012" s="16">
        <f t="shared" si="61"/>
        <v>100.39999999999857</v>
      </c>
      <c r="C1012" s="16">
        <f t="shared" si="64"/>
        <v>-3.3201086706462346E-05</v>
      </c>
      <c r="D1012" s="16">
        <f t="shared" si="62"/>
        <v>0.00016413224234503138</v>
      </c>
      <c r="E1012" s="16">
        <f t="shared" si="63"/>
        <v>3.545272047590155E-05</v>
      </c>
    </row>
    <row r="1013" spans="2:5" ht="15">
      <c r="B1013" s="16">
        <f t="shared" si="61"/>
        <v>100.49999999999856</v>
      </c>
      <c r="C1013" s="16">
        <f t="shared" si="64"/>
        <v>-4.093816455265588E-05</v>
      </c>
      <c r="D1013" s="16">
        <f t="shared" si="62"/>
        <v>0.0001600384258897658</v>
      </c>
      <c r="E1013" s="16">
        <f t="shared" si="63"/>
        <v>5.145656306487813E-05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V1013"/>
  <sheetViews>
    <sheetView zoomScale="120" zoomScaleNormal="120" zoomScalePageLayoutView="0" workbookViewId="0" topLeftCell="A1">
      <selection activeCell="G27" sqref="G27"/>
    </sheetView>
  </sheetViews>
  <sheetFormatPr defaultColWidth="9.140625" defaultRowHeight="12.75"/>
  <cols>
    <col min="1" max="1" width="16.140625" style="2" customWidth="1"/>
    <col min="2" max="13" width="9.140625" style="2" customWidth="1"/>
    <col min="14" max="26" width="9.140625" style="3" customWidth="1"/>
  </cols>
  <sheetData>
    <row r="1" spans="1:3" ht="23.25">
      <c r="A1" s="19" t="s">
        <v>2</v>
      </c>
      <c r="B1" s="20">
        <v>1</v>
      </c>
      <c r="C1" s="1"/>
    </row>
    <row r="2" spans="1:5" ht="23.25">
      <c r="A2" s="21" t="s">
        <v>3</v>
      </c>
      <c r="B2" s="22">
        <v>0.5</v>
      </c>
      <c r="C2" s="4"/>
      <c r="D2" s="5"/>
      <c r="E2" s="5"/>
    </row>
    <row r="3" spans="1:5" ht="23.25">
      <c r="A3" s="23" t="s">
        <v>4</v>
      </c>
      <c r="B3" s="24">
        <v>0.1</v>
      </c>
      <c r="C3" s="13"/>
      <c r="D3" s="14"/>
      <c r="E3" s="5"/>
    </row>
    <row r="4" spans="1:5" ht="23.25">
      <c r="A4" s="33" t="s">
        <v>5</v>
      </c>
      <c r="B4" s="34">
        <v>0.08</v>
      </c>
      <c r="C4" s="4"/>
      <c r="D4" s="5"/>
      <c r="E4" s="5"/>
    </row>
    <row r="5" spans="1:5" ht="24" thickBot="1">
      <c r="A5" s="35" t="s">
        <v>9</v>
      </c>
      <c r="B5" s="36">
        <v>1000</v>
      </c>
      <c r="C5" s="4"/>
      <c r="D5" s="5"/>
      <c r="E5" s="5"/>
    </row>
    <row r="6" spans="1:3" ht="20.25">
      <c r="A6" s="1"/>
      <c r="B6" s="4"/>
      <c r="C6" s="4"/>
    </row>
    <row r="7" spans="1:22" ht="20.25">
      <c r="A7" s="1"/>
      <c r="B7" s="12" t="s">
        <v>6</v>
      </c>
      <c r="C7" s="12" t="s">
        <v>7</v>
      </c>
      <c r="D7" s="12" t="s">
        <v>8</v>
      </c>
      <c r="E7" s="12" t="s">
        <v>0</v>
      </c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8"/>
      <c r="V7" s="18"/>
    </row>
    <row r="8" spans="1:22" ht="20.25">
      <c r="A8" s="1"/>
      <c r="B8" s="16">
        <v>0</v>
      </c>
      <c r="C8" s="16"/>
      <c r="D8" s="16">
        <v>0</v>
      </c>
      <c r="E8" s="16">
        <v>-0.3</v>
      </c>
      <c r="F8" s="17"/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8"/>
      <c r="V8" s="18"/>
    </row>
    <row r="9" spans="1:22" ht="20.25">
      <c r="A9" s="1"/>
      <c r="B9" s="16">
        <f aca="true" t="shared" si="0" ref="B9:B72">B8+B$4</f>
        <v>0.08</v>
      </c>
      <c r="C9" s="16">
        <f aca="true" t="shared" si="1" ref="C9:C72">-(E8*B$2+D8*B$3*2*SQRT(B$1*B$2))/B$1</f>
        <v>0.15</v>
      </c>
      <c r="D9" s="16">
        <f aca="true" t="shared" si="2" ref="D9:D72">D8+C9*B$4</f>
        <v>0.012</v>
      </c>
      <c r="E9" s="16">
        <f aca="true" t="shared" si="3" ref="E9:E72">E8+D9*B$4</f>
        <v>-0.29904</v>
      </c>
      <c r="F9" s="17"/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</row>
    <row r="10" spans="1:22" ht="20.25">
      <c r="A10" s="1"/>
      <c r="B10" s="16">
        <f t="shared" si="0"/>
        <v>0.16</v>
      </c>
      <c r="C10" s="16">
        <f t="shared" si="1"/>
        <v>0.14782294372515228</v>
      </c>
      <c r="D10" s="16">
        <f t="shared" si="2"/>
        <v>0.023825835498012184</v>
      </c>
      <c r="E10" s="16">
        <f t="shared" si="3"/>
        <v>-0.297133933160159</v>
      </c>
      <c r="F10" s="17"/>
      <c r="G10" s="17"/>
      <c r="H10" s="17"/>
      <c r="I10" s="17"/>
      <c r="J10" s="17"/>
      <c r="K10" s="17"/>
      <c r="L10" s="17"/>
      <c r="M10" s="17"/>
      <c r="N10" s="18"/>
      <c r="O10" s="18"/>
      <c r="P10" s="18"/>
      <c r="Q10" s="18"/>
      <c r="R10" s="18"/>
      <c r="S10" s="18"/>
      <c r="T10" s="18"/>
      <c r="U10" s="18"/>
      <c r="V10" s="18"/>
    </row>
    <row r="11" spans="2:22" ht="15">
      <c r="B11" s="16">
        <f t="shared" si="0"/>
        <v>0.24</v>
      </c>
      <c r="C11" s="16">
        <f t="shared" si="1"/>
        <v>0.14519748461046358</v>
      </c>
      <c r="D11" s="16">
        <f t="shared" si="2"/>
        <v>0.03544163426684927</v>
      </c>
      <c r="E11" s="16">
        <f t="shared" si="3"/>
        <v>-0.29429860241881106</v>
      </c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</row>
    <row r="12" spans="2:22" ht="15">
      <c r="B12" s="16">
        <f t="shared" si="0"/>
        <v>0.32</v>
      </c>
      <c r="C12" s="16">
        <f t="shared" si="1"/>
        <v>0.142137097224121</v>
      </c>
      <c r="D12" s="16">
        <f t="shared" si="2"/>
        <v>0.04681260204477895</v>
      </c>
      <c r="E12" s="16">
        <f t="shared" si="3"/>
        <v>-0.29055359425522875</v>
      </c>
      <c r="F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</row>
    <row r="13" spans="2:22" ht="15">
      <c r="B13" s="16">
        <f t="shared" si="0"/>
        <v>0.4</v>
      </c>
      <c r="C13" s="16">
        <f t="shared" si="1"/>
        <v>0.1386564954574443</v>
      </c>
      <c r="D13" s="16">
        <f t="shared" si="2"/>
        <v>0.057905121681374495</v>
      </c>
      <c r="E13" s="16">
        <f t="shared" si="3"/>
        <v>-0.2859211845207188</v>
      </c>
      <c r="F13" s="17"/>
      <c r="G13" s="17"/>
      <c r="H13" s="17"/>
      <c r="I13" s="17"/>
      <c r="J13" s="17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8"/>
      <c r="V13" s="18"/>
    </row>
    <row r="14" spans="2:22" ht="15">
      <c r="B14" s="16">
        <f t="shared" si="0"/>
        <v>0.48000000000000004</v>
      </c>
      <c r="C14" s="16">
        <f t="shared" si="1"/>
        <v>0.134771571419093</v>
      </c>
      <c r="D14" s="16">
        <f t="shared" si="2"/>
        <v>0.06868684739490194</v>
      </c>
      <c r="E14" s="16">
        <f t="shared" si="3"/>
        <v>-0.28042623672912664</v>
      </c>
      <c r="F14" s="17"/>
      <c r="G14" s="17"/>
      <c r="H14" s="17"/>
      <c r="I14" s="17"/>
      <c r="J14" s="17"/>
      <c r="K14" s="17"/>
      <c r="L14" s="17"/>
      <c r="M14" s="17"/>
      <c r="N14" s="18"/>
      <c r="O14" s="18"/>
      <c r="P14" s="18"/>
      <c r="Q14" s="18"/>
      <c r="R14" s="18"/>
      <c r="S14" s="18"/>
      <c r="T14" s="18"/>
      <c r="U14" s="18"/>
      <c r="V14" s="18"/>
    </row>
    <row r="15" spans="2:22" ht="15">
      <c r="B15" s="16">
        <f t="shared" si="0"/>
        <v>0.56</v>
      </c>
      <c r="C15" s="16">
        <f t="shared" si="1"/>
        <v>0.13049933125031118</v>
      </c>
      <c r="D15" s="16">
        <f t="shared" si="2"/>
        <v>0.07912679389492683</v>
      </c>
      <c r="E15" s="16">
        <f t="shared" si="3"/>
        <v>-0.2740960932175325</v>
      </c>
      <c r="F15" s="17"/>
      <c r="I15" s="17"/>
      <c r="J15" s="17"/>
      <c r="K15" s="17"/>
      <c r="L15" s="17"/>
      <c r="M15" s="17"/>
      <c r="N15" s="18"/>
      <c r="O15" s="18"/>
      <c r="P15" s="18"/>
      <c r="Q15" s="18"/>
      <c r="R15" s="18"/>
      <c r="S15" s="18"/>
      <c r="T15" s="18"/>
      <c r="U15" s="18"/>
      <c r="V15" s="18"/>
    </row>
    <row r="16" spans="2:22" ht="15">
      <c r="B16" s="16">
        <f t="shared" si="0"/>
        <v>0.64</v>
      </c>
      <c r="C16" s="16">
        <f t="shared" si="1"/>
        <v>0.12585782810143561</v>
      </c>
      <c r="D16" s="16">
        <f t="shared" si="2"/>
        <v>0.08919542014304167</v>
      </c>
      <c r="E16" s="16">
        <f t="shared" si="3"/>
        <v>-0.26696045960608916</v>
      </c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  <c r="V16" s="18"/>
    </row>
    <row r="17" spans="2:22" ht="15">
      <c r="B17" s="16">
        <f t="shared" si="0"/>
        <v>0.72</v>
      </c>
      <c r="C17" s="16">
        <f t="shared" si="1"/>
        <v>0.12086609251625899</v>
      </c>
      <c r="D17" s="16">
        <f t="shared" si="2"/>
        <v>0.09886470754434239</v>
      </c>
      <c r="E17" s="16">
        <f t="shared" si="3"/>
        <v>-0.25905128300254177</v>
      </c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</row>
    <row r="18" spans="2:22" ht="15">
      <c r="B18" s="16">
        <f t="shared" si="0"/>
        <v>0.7999999999999999</v>
      </c>
      <c r="C18" s="16">
        <f t="shared" si="1"/>
        <v>0.11554406047634502</v>
      </c>
      <c r="D18" s="16">
        <f t="shared" si="2"/>
        <v>0.10810823238244999</v>
      </c>
      <c r="E18" s="16">
        <f t="shared" si="3"/>
        <v>-0.2504026244119458</v>
      </c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</row>
    <row r="19" spans="2:22" ht="15">
      <c r="B19" s="16">
        <f t="shared" si="0"/>
        <v>0.8799999999999999</v>
      </c>
      <c r="C19" s="16">
        <f t="shared" si="1"/>
        <v>0.10991249936202858</v>
      </c>
      <c r="D19" s="16">
        <f t="shared" si="2"/>
        <v>0.11690123233141228</v>
      </c>
      <c r="E19" s="16">
        <f t="shared" si="3"/>
        <v>-0.2410505258254328</v>
      </c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</row>
    <row r="20" spans="2:22" ht="15">
      <c r="B20" s="16">
        <f t="shared" si="0"/>
        <v>0.9599999999999999</v>
      </c>
      <c r="C20" s="16">
        <f t="shared" si="1"/>
        <v>0.10399293209059525</v>
      </c>
      <c r="D20" s="16">
        <f t="shared" si="2"/>
        <v>0.1252206668986599</v>
      </c>
      <c r="E20" s="16">
        <f t="shared" si="3"/>
        <v>-0.23103287247354</v>
      </c>
      <c r="F20" s="17"/>
      <c r="G20" s="17"/>
      <c r="H20" s="17"/>
      <c r="I20" s="17"/>
      <c r="J20" s="17"/>
      <c r="K20" s="17"/>
      <c r="L20" s="17"/>
      <c r="M20" s="17"/>
      <c r="N20" s="18"/>
      <c r="O20" s="18"/>
      <c r="P20" s="18"/>
      <c r="Q20" s="18"/>
      <c r="R20" s="18"/>
      <c r="S20" s="18"/>
      <c r="T20" s="18"/>
      <c r="U20" s="18"/>
      <c r="V20" s="18"/>
    </row>
    <row r="21" spans="2:22" ht="15">
      <c r="B21" s="16">
        <f t="shared" si="0"/>
        <v>1.0399999999999998</v>
      </c>
      <c r="C21" s="16">
        <f t="shared" si="1"/>
        <v>0.09780755969502115</v>
      </c>
      <c r="D21" s="16">
        <f t="shared" si="2"/>
        <v>0.1330452716742616</v>
      </c>
      <c r="E21" s="16">
        <f t="shared" si="3"/>
        <v>-0.22038925073959909</v>
      </c>
      <c r="F21" s="17"/>
      <c r="G21" s="17"/>
      <c r="H21" s="17"/>
      <c r="I21" s="17"/>
      <c r="J21" s="17"/>
      <c r="K21" s="17"/>
      <c r="L21" s="17"/>
      <c r="M21" s="17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5">
      <c r="B22" s="16">
        <f t="shared" si="0"/>
        <v>1.1199999999999999</v>
      </c>
      <c r="C22" s="16">
        <f t="shared" si="1"/>
        <v>0.09137918260866416</v>
      </c>
      <c r="D22" s="16">
        <f t="shared" si="2"/>
        <v>0.14035560628295474</v>
      </c>
      <c r="E22" s="16">
        <f t="shared" si="3"/>
        <v>-0.2091608022369627</v>
      </c>
      <c r="F22" s="17"/>
      <c r="G22" s="17"/>
      <c r="H22" s="17"/>
      <c r="I22" s="17"/>
      <c r="J22" s="17"/>
      <c r="K22" s="17"/>
      <c r="L22" s="17"/>
      <c r="M22" s="17"/>
      <c r="N22" s="18"/>
      <c r="O22" s="18"/>
      <c r="P22" s="18"/>
      <c r="Q22" s="18"/>
      <c r="R22" s="18"/>
      <c r="S22" s="18"/>
      <c r="T22" s="18"/>
      <c r="U22" s="18"/>
      <c r="V22" s="18"/>
    </row>
    <row r="23" spans="2:22" ht="15.75" thickBot="1">
      <c r="B23" s="16">
        <f t="shared" si="0"/>
        <v>1.2</v>
      </c>
      <c r="C23" s="16">
        <f t="shared" si="1"/>
        <v>0.08473112092243605</v>
      </c>
      <c r="D23" s="16">
        <f t="shared" si="2"/>
        <v>0.14713409595674962</v>
      </c>
      <c r="E23" s="16">
        <f t="shared" si="3"/>
        <v>-0.19739007456042273</v>
      </c>
      <c r="F23" s="17"/>
      <c r="G23" s="17"/>
      <c r="H23" s="17"/>
      <c r="I23" s="17"/>
      <c r="J23" s="17"/>
      <c r="K23" s="17"/>
      <c r="L23" s="17"/>
      <c r="M23" s="17"/>
      <c r="N23" s="18"/>
      <c r="O23" s="18"/>
      <c r="P23" s="18"/>
      <c r="Q23" s="18"/>
      <c r="R23" s="18"/>
      <c r="S23" s="18"/>
      <c r="T23" s="18"/>
      <c r="U23" s="18"/>
      <c r="V23" s="18"/>
    </row>
    <row r="24" spans="2:22" ht="15">
      <c r="B24" s="16">
        <f t="shared" si="0"/>
        <v>1.28</v>
      </c>
      <c r="C24" s="16">
        <f t="shared" si="1"/>
        <v>0.0778871338812574</v>
      </c>
      <c r="D24" s="16">
        <f t="shared" si="2"/>
        <v>0.15336506666725022</v>
      </c>
      <c r="E24" s="16">
        <f t="shared" si="3"/>
        <v>-0.1851208692270427</v>
      </c>
      <c r="F24" s="17"/>
      <c r="G24" s="27" t="s">
        <v>10</v>
      </c>
      <c r="H24" s="28" t="s">
        <v>11</v>
      </c>
      <c r="I24" s="17"/>
      <c r="J24" s="17"/>
      <c r="K24" s="17"/>
      <c r="L24" s="17"/>
      <c r="M24" s="17"/>
      <c r="N24" s="18"/>
      <c r="O24" s="18"/>
      <c r="P24" s="18"/>
      <c r="Q24" s="18"/>
      <c r="R24" s="18"/>
      <c r="S24" s="18"/>
      <c r="T24" s="18"/>
      <c r="U24" s="18"/>
      <c r="V24" s="18"/>
    </row>
    <row r="25" spans="2:22" ht="15.75" thickBot="1">
      <c r="B25" s="16">
        <f t="shared" si="0"/>
        <v>1.36</v>
      </c>
      <c r="C25" s="16">
        <f t="shared" si="1"/>
        <v>0.07087133888601344</v>
      </c>
      <c r="D25" s="16">
        <f t="shared" si="2"/>
        <v>0.1590347737781313</v>
      </c>
      <c r="E25" s="16">
        <f t="shared" si="3"/>
        <v>-0.1723980873247922</v>
      </c>
      <c r="F25" s="17"/>
      <c r="G25" s="29">
        <f ca="1">OFFSET(E8,B$5,0)</f>
        <v>-0.001002834465982174</v>
      </c>
      <c r="H25" s="30">
        <v>0</v>
      </c>
      <c r="I25" s="17"/>
      <c r="J25" s="17"/>
      <c r="K25" s="17"/>
      <c r="L25" s="17"/>
      <c r="M25" s="17"/>
      <c r="N25" s="18"/>
      <c r="O25" s="18"/>
      <c r="P25" s="18"/>
      <c r="Q25" s="18"/>
      <c r="R25" s="18"/>
      <c r="S25" s="18"/>
      <c r="T25" s="18"/>
      <c r="U25" s="18"/>
      <c r="V25" s="18"/>
    </row>
    <row r="26" spans="2:22" ht="15">
      <c r="B26" s="16">
        <f t="shared" si="0"/>
        <v>1.4400000000000002</v>
      </c>
      <c r="C26" s="16">
        <f t="shared" si="1"/>
        <v>0.06370813026579907</v>
      </c>
      <c r="D26" s="16">
        <f t="shared" si="2"/>
        <v>0.16413142419939522</v>
      </c>
      <c r="E26" s="16">
        <f t="shared" si="3"/>
        <v>-0.15926757338884057</v>
      </c>
      <c r="F26" s="17"/>
      <c r="G26" s="32"/>
      <c r="H26" s="32"/>
      <c r="I26" s="17"/>
      <c r="J26" s="17"/>
      <c r="K26" s="17"/>
      <c r="L26" s="17"/>
      <c r="M26" s="17"/>
      <c r="N26" s="18"/>
      <c r="O26" s="18"/>
      <c r="P26" s="18"/>
      <c r="Q26" s="18"/>
      <c r="R26" s="18"/>
      <c r="S26" s="18"/>
      <c r="T26" s="18"/>
      <c r="U26" s="18"/>
      <c r="V26" s="18"/>
    </row>
    <row r="27" spans="2:22" ht="15">
      <c r="B27" s="16">
        <f t="shared" si="0"/>
        <v>1.5200000000000002</v>
      </c>
      <c r="C27" s="16">
        <f t="shared" si="1"/>
        <v>0.05642209808298065</v>
      </c>
      <c r="D27" s="16">
        <f t="shared" si="2"/>
        <v>0.16864519204603368</v>
      </c>
      <c r="E27" s="16">
        <f t="shared" si="3"/>
        <v>-0.14577595802515786</v>
      </c>
      <c r="F27" s="17"/>
      <c r="G27" s="17"/>
      <c r="H27" s="17"/>
      <c r="I27" s="17"/>
      <c r="J27" s="17"/>
      <c r="K27" s="17"/>
      <c r="L27" s="17"/>
      <c r="M27" s="17"/>
      <c r="N27" s="18"/>
      <c r="O27" s="18"/>
      <c r="P27" s="18"/>
      <c r="Q27" s="18"/>
      <c r="R27" s="18"/>
      <c r="S27" s="18"/>
      <c r="T27" s="18"/>
      <c r="U27" s="18"/>
      <c r="V27" s="18"/>
    </row>
    <row r="28" spans="2:22" ht="15">
      <c r="B28" s="16">
        <f t="shared" si="0"/>
        <v>1.6000000000000003</v>
      </c>
      <c r="C28" s="16">
        <f t="shared" si="1"/>
        <v>0.049037947230527325</v>
      </c>
      <c r="D28" s="16">
        <f t="shared" si="2"/>
        <v>0.17256822782447587</v>
      </c>
      <c r="E28" s="16">
        <f t="shared" si="3"/>
        <v>-0.13197049979919978</v>
      </c>
      <c r="F28" s="17"/>
      <c r="G28" s="17"/>
      <c r="H28" s="17"/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8"/>
      <c r="U28" s="18"/>
      <c r="V28" s="18"/>
    </row>
    <row r="29" spans="2:22" ht="15">
      <c r="B29" s="16">
        <f t="shared" si="0"/>
        <v>1.6800000000000004</v>
      </c>
      <c r="C29" s="16">
        <f t="shared" si="1"/>
        <v>0.041580417077193496</v>
      </c>
      <c r="D29" s="16">
        <f t="shared" si="2"/>
        <v>0.17589466119065134</v>
      </c>
      <c r="E29" s="16">
        <f t="shared" si="3"/>
        <v>-0.11789892690394767</v>
      </c>
      <c r="F29" s="17"/>
      <c r="G29" s="17"/>
      <c r="H29" s="17"/>
      <c r="I29" s="17"/>
      <c r="J29" s="17"/>
      <c r="K29" s="17"/>
      <c r="L29" s="17"/>
      <c r="M29" s="17"/>
      <c r="N29" s="18"/>
      <c r="O29" s="18"/>
      <c r="P29" s="18"/>
      <c r="Q29" s="18"/>
      <c r="R29" s="18"/>
      <c r="S29" s="18"/>
      <c r="T29" s="18"/>
      <c r="U29" s="18"/>
      <c r="V29" s="18"/>
    </row>
    <row r="30" spans="2:22" ht="15">
      <c r="B30" s="16">
        <f t="shared" si="0"/>
        <v>1.7600000000000005</v>
      </c>
      <c r="C30" s="16">
        <f t="shared" si="1"/>
        <v>0.03407420191148987</v>
      </c>
      <c r="D30" s="16">
        <f t="shared" si="2"/>
        <v>0.17862059734357053</v>
      </c>
      <c r="E30" s="16">
        <f t="shared" si="3"/>
        <v>-0.10360927911646203</v>
      </c>
      <c r="F30" s="17"/>
      <c r="G30" s="17"/>
      <c r="H30" s="17"/>
      <c r="I30" s="17"/>
      <c r="J30" s="17"/>
      <c r="K30" s="17"/>
      <c r="L30" s="17"/>
      <c r="M30" s="17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5">
      <c r="B31" s="16">
        <f t="shared" si="0"/>
        <v>1.8400000000000005</v>
      </c>
      <c r="C31" s="16">
        <f t="shared" si="1"/>
        <v>0.026543872429984905</v>
      </c>
      <c r="D31" s="16">
        <f t="shared" si="2"/>
        <v>0.18074410713796932</v>
      </c>
      <c r="E31" s="16">
        <f t="shared" si="3"/>
        <v>-0.08914975054542448</v>
      </c>
      <c r="F31" s="17"/>
      <c r="G31" s="17"/>
      <c r="H31" s="17"/>
      <c r="I31" s="17"/>
      <c r="J31" s="17"/>
      <c r="K31" s="17"/>
      <c r="L31" s="17"/>
      <c r="M31" s="17"/>
      <c r="N31" s="18"/>
      <c r="O31" s="18"/>
      <c r="P31" s="18"/>
      <c r="Q31" s="18"/>
      <c r="R31" s="18"/>
      <c r="S31" s="18"/>
      <c r="T31" s="18"/>
      <c r="U31" s="18"/>
      <c r="V31" s="18"/>
    </row>
    <row r="32" spans="2:22" ht="15">
      <c r="B32" s="16">
        <f t="shared" si="0"/>
        <v>1.9200000000000006</v>
      </c>
      <c r="C32" s="16">
        <f t="shared" si="1"/>
        <v>0.019013798509359043</v>
      </c>
      <c r="D32" s="16">
        <f t="shared" si="2"/>
        <v>0.18226521101871804</v>
      </c>
      <c r="E32" s="16">
        <f t="shared" si="3"/>
        <v>-0.07456853366392704</v>
      </c>
      <c r="F32" s="17"/>
      <c r="G32" s="17"/>
      <c r="H32" s="17"/>
      <c r="I32" s="17"/>
      <c r="J32" s="17"/>
      <c r="K32" s="17"/>
      <c r="L32" s="17"/>
      <c r="M32" s="17"/>
      <c r="N32" s="18"/>
      <c r="O32" s="18"/>
      <c r="P32" s="18"/>
      <c r="Q32" s="18"/>
      <c r="R32" s="18"/>
      <c r="S32" s="18"/>
      <c r="T32" s="18"/>
      <c r="U32" s="18"/>
      <c r="V32" s="18"/>
    </row>
    <row r="33" spans="2:22" ht="15">
      <c r="B33" s="16">
        <f t="shared" si="0"/>
        <v>2.0000000000000004</v>
      </c>
      <c r="C33" s="16">
        <f t="shared" si="1"/>
        <v>0.011508073494817004</v>
      </c>
      <c r="D33" s="16">
        <f t="shared" si="2"/>
        <v>0.18318585689830338</v>
      </c>
      <c r="E33" s="16">
        <f t="shared" si="3"/>
        <v>-0.059913665112062774</v>
      </c>
      <c r="F33" s="17"/>
      <c r="G33" s="17"/>
      <c r="H33" s="17"/>
      <c r="I33" s="17"/>
      <c r="J33" s="17"/>
      <c r="K33" s="17"/>
      <c r="L33" s="17"/>
      <c r="M33" s="17"/>
      <c r="N33" s="18"/>
      <c r="O33" s="18"/>
      <c r="P33" s="18"/>
      <c r="Q33" s="18"/>
      <c r="R33" s="18"/>
      <c r="S33" s="18"/>
      <c r="T33" s="18"/>
      <c r="U33" s="18"/>
      <c r="V33" s="18"/>
    </row>
    <row r="34" spans="2:22" ht="15">
      <c r="B34" s="16">
        <f t="shared" si="0"/>
        <v>2.0800000000000005</v>
      </c>
      <c r="C34" s="16">
        <f t="shared" si="1"/>
        <v>0.004050440229979618</v>
      </c>
      <c r="D34" s="16">
        <f t="shared" si="2"/>
        <v>0.18350989211670177</v>
      </c>
      <c r="E34" s="16">
        <f t="shared" si="3"/>
        <v>-0.04523287374272663</v>
      </c>
      <c r="F34" s="17"/>
      <c r="G34" s="17"/>
      <c r="H34" s="17"/>
      <c r="I34" s="17"/>
      <c r="J34" s="17"/>
      <c r="K34" s="17"/>
      <c r="L34" s="17"/>
      <c r="M34" s="17"/>
      <c r="N34" s="18"/>
      <c r="O34" s="18"/>
      <c r="P34" s="18"/>
      <c r="Q34" s="18"/>
      <c r="R34" s="18"/>
      <c r="S34" s="18"/>
      <c r="T34" s="18"/>
      <c r="U34" s="18"/>
      <c r="V34" s="18"/>
    </row>
    <row r="35" spans="2:22" ht="15">
      <c r="B35" s="16">
        <f t="shared" si="0"/>
        <v>2.1600000000000006</v>
      </c>
      <c r="C35" s="16">
        <f t="shared" si="1"/>
        <v>-0.003335780954743</v>
      </c>
      <c r="D35" s="16">
        <f t="shared" si="2"/>
        <v>0.18324302964032232</v>
      </c>
      <c r="E35" s="16">
        <f t="shared" si="3"/>
        <v>-0.030573431371500842</v>
      </c>
      <c r="F35" s="17"/>
      <c r="G35" s="17"/>
      <c r="H35" s="17"/>
      <c r="I35" s="17"/>
      <c r="J35" s="17"/>
      <c r="K35" s="17"/>
      <c r="L35" s="17"/>
      <c r="M35" s="17"/>
      <c r="N35" s="18"/>
      <c r="O35" s="18"/>
      <c r="P35" s="18"/>
      <c r="Q35" s="18"/>
      <c r="R35" s="18"/>
      <c r="S35" s="18"/>
      <c r="T35" s="18"/>
      <c r="U35" s="18"/>
      <c r="V35" s="18"/>
    </row>
    <row r="36" spans="2:22" ht="15">
      <c r="B36" s="16">
        <f t="shared" si="0"/>
        <v>2.2400000000000007</v>
      </c>
      <c r="C36" s="16">
        <f t="shared" si="1"/>
        <v>-0.010627762087017469</v>
      </c>
      <c r="D36" s="16">
        <f t="shared" si="2"/>
        <v>0.18239280867336094</v>
      </c>
      <c r="E36" s="16">
        <f t="shared" si="3"/>
        <v>-0.015982006677631964</v>
      </c>
      <c r="F36" s="17"/>
      <c r="G36" s="17"/>
      <c r="H36" s="17"/>
      <c r="I36" s="17"/>
      <c r="J36" s="17"/>
      <c r="K36" s="17"/>
      <c r="L36" s="17"/>
      <c r="M36" s="17"/>
      <c r="N36" s="18"/>
      <c r="O36" s="18"/>
      <c r="P36" s="18"/>
      <c r="Q36" s="18"/>
      <c r="R36" s="18"/>
      <c r="S36" s="18"/>
      <c r="T36" s="18"/>
      <c r="U36" s="18"/>
      <c r="V36" s="18"/>
    </row>
    <row r="37" spans="2:22" ht="15">
      <c r="B37" s="16">
        <f t="shared" si="0"/>
        <v>2.3200000000000007</v>
      </c>
      <c r="C37" s="16">
        <f t="shared" si="1"/>
        <v>-0.017803235031702835</v>
      </c>
      <c r="D37" s="16">
        <f t="shared" si="2"/>
        <v>0.18096854987082472</v>
      </c>
      <c r="E37" s="16">
        <f t="shared" si="3"/>
        <v>-0.0015045226879659857</v>
      </c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  <c r="T37" s="18"/>
      <c r="U37" s="18"/>
      <c r="V37" s="18"/>
    </row>
    <row r="38" spans="2:22" ht="15">
      <c r="B38" s="16">
        <f t="shared" si="0"/>
        <v>2.400000000000001</v>
      </c>
      <c r="C38" s="16">
        <f t="shared" si="1"/>
        <v>-0.024840556415048225</v>
      </c>
      <c r="D38" s="16">
        <f t="shared" si="2"/>
        <v>0.17898130535762086</v>
      </c>
      <c r="E38" s="16">
        <f t="shared" si="3"/>
        <v>0.012813981740643684</v>
      </c>
      <c r="F38" s="17"/>
      <c r="G38" s="17"/>
      <c r="H38" s="17"/>
      <c r="I38" s="17"/>
      <c r="J38" s="17"/>
      <c r="K38" s="17"/>
      <c r="L38" s="17"/>
      <c r="M38" s="17"/>
      <c r="N38" s="18"/>
      <c r="O38" s="18"/>
      <c r="P38" s="18"/>
      <c r="Q38" s="18"/>
      <c r="R38" s="18"/>
      <c r="S38" s="18"/>
      <c r="T38" s="18"/>
      <c r="U38" s="18"/>
      <c r="V38" s="18"/>
    </row>
    <row r="39" spans="2:22" ht="15">
      <c r="B39" s="16">
        <f t="shared" si="0"/>
        <v>2.480000000000001</v>
      </c>
      <c r="C39" s="16">
        <f t="shared" si="1"/>
        <v>-0.03171876981512062</v>
      </c>
      <c r="D39" s="16">
        <f t="shared" si="2"/>
        <v>0.1764438037724112</v>
      </c>
      <c r="E39" s="16">
        <f t="shared" si="3"/>
        <v>0.02692948604243658</v>
      </c>
      <c r="F39" s="17"/>
      <c r="G39" s="17"/>
      <c r="H39" s="17"/>
      <c r="I39" s="17"/>
      <c r="J39" s="17"/>
      <c r="K39" s="17"/>
      <c r="L39" s="17"/>
      <c r="M39" s="17"/>
      <c r="N39" s="18"/>
      <c r="O39" s="18"/>
      <c r="P39" s="18"/>
      <c r="Q39" s="18"/>
      <c r="R39" s="18"/>
      <c r="S39" s="18"/>
      <c r="T39" s="18"/>
      <c r="U39" s="18"/>
      <c r="V39" s="18"/>
    </row>
    <row r="40" spans="2:22" ht="15">
      <c r="B40" s="16">
        <f t="shared" si="0"/>
        <v>2.560000000000001</v>
      </c>
      <c r="C40" s="16">
        <f t="shared" si="1"/>
        <v>-0.038417665050382396</v>
      </c>
      <c r="D40" s="16">
        <f t="shared" si="2"/>
        <v>0.1733703905683806</v>
      </c>
      <c r="E40" s="16">
        <f t="shared" si="3"/>
        <v>0.04079911728790703</v>
      </c>
      <c r="F40" s="17"/>
      <c r="G40" s="17"/>
      <c r="H40" s="17"/>
      <c r="I40" s="17"/>
      <c r="J40" s="17"/>
      <c r="K40" s="17"/>
      <c r="L40" s="17"/>
      <c r="M40" s="17"/>
      <c r="N40" s="18"/>
      <c r="O40" s="18"/>
      <c r="P40" s="18"/>
      <c r="Q40" s="18"/>
      <c r="R40" s="18"/>
      <c r="S40" s="18"/>
      <c r="T40" s="18"/>
      <c r="U40" s="18"/>
      <c r="V40" s="18"/>
    </row>
    <row r="41" spans="2:22" ht="15">
      <c r="B41" s="16">
        <f t="shared" si="0"/>
        <v>2.640000000000001</v>
      </c>
      <c r="C41" s="16">
        <f t="shared" si="1"/>
        <v>-0.04491783440952595</v>
      </c>
      <c r="D41" s="16">
        <f t="shared" si="2"/>
        <v>0.16977696381561852</v>
      </c>
      <c r="E41" s="16">
        <f t="shared" si="3"/>
        <v>0.05438127439315651</v>
      </c>
      <c r="F41" s="17"/>
      <c r="G41" s="17"/>
      <c r="H41" s="17"/>
      <c r="I41" s="17"/>
      <c r="J41" s="17"/>
      <c r="K41" s="17"/>
      <c r="L41" s="17"/>
      <c r="M41" s="17"/>
      <c r="N41" s="18"/>
      <c r="O41" s="18"/>
      <c r="P41" s="18"/>
      <c r="Q41" s="18"/>
      <c r="R41" s="18"/>
      <c r="S41" s="18"/>
      <c r="T41" s="18"/>
      <c r="U41" s="18"/>
      <c r="V41" s="18"/>
    </row>
    <row r="42" spans="2:22" ht="15">
      <c r="B42" s="16">
        <f t="shared" si="0"/>
        <v>2.720000000000001</v>
      </c>
      <c r="C42" s="16">
        <f t="shared" si="1"/>
        <v>-0.051200725677235645</v>
      </c>
      <c r="D42" s="16">
        <f t="shared" si="2"/>
        <v>0.16568090576143968</v>
      </c>
      <c r="E42" s="16">
        <f t="shared" si="3"/>
        <v>0.06763574685407168</v>
      </c>
      <c r="F42" s="17"/>
      <c r="G42" s="17"/>
      <c r="H42" s="17"/>
      <c r="I42" s="17"/>
      <c r="J42" s="17"/>
      <c r="K42" s="17"/>
      <c r="L42" s="17"/>
      <c r="M42" s="17"/>
      <c r="N42" s="18"/>
      <c r="O42" s="18"/>
      <c r="P42" s="18"/>
      <c r="Q42" s="18"/>
      <c r="R42" s="18"/>
      <c r="S42" s="18"/>
      <c r="T42" s="18"/>
      <c r="U42" s="18"/>
      <c r="V42" s="18"/>
    </row>
    <row r="43" spans="2:22" ht="15">
      <c r="B43" s="16">
        <f t="shared" si="0"/>
        <v>2.800000000000001</v>
      </c>
      <c r="C43" s="16">
        <f t="shared" si="1"/>
        <v>-0.05724869182244451</v>
      </c>
      <c r="D43" s="16">
        <f t="shared" si="2"/>
        <v>0.16110101041564412</v>
      </c>
      <c r="E43" s="16">
        <f t="shared" si="3"/>
        <v>0.08052382768732322</v>
      </c>
      <c r="F43" s="17"/>
      <c r="G43" s="17"/>
      <c r="H43" s="17"/>
      <c r="I43" s="17"/>
      <c r="J43" s="17"/>
      <c r="K43" s="17"/>
      <c r="L43" s="17"/>
      <c r="M43" s="17"/>
      <c r="N43" s="18"/>
      <c r="O43" s="18"/>
      <c r="P43" s="18"/>
      <c r="Q43" s="18"/>
      <c r="R43" s="18"/>
      <c r="S43" s="18"/>
      <c r="T43" s="18"/>
      <c r="U43" s="18"/>
      <c r="V43" s="18"/>
    </row>
    <row r="44" spans="2:22" ht="15">
      <c r="B44" s="16">
        <f t="shared" si="0"/>
        <v>2.8800000000000012</v>
      </c>
      <c r="C44" s="16">
        <f t="shared" si="1"/>
        <v>-0.06304503722784294</v>
      </c>
      <c r="D44" s="16">
        <f t="shared" si="2"/>
        <v>0.1560574074374167</v>
      </c>
      <c r="E44" s="16">
        <f t="shared" si="3"/>
        <v>0.09300842028231655</v>
      </c>
      <c r="F44" s="17"/>
      <c r="G44" s="17"/>
      <c r="H44" s="17"/>
      <c r="I44" s="17"/>
      <c r="J44" s="17"/>
      <c r="K44" s="17"/>
      <c r="L44" s="17"/>
      <c r="M44" s="17"/>
      <c r="N44" s="18"/>
      <c r="O44" s="18"/>
      <c r="P44" s="18"/>
      <c r="Q44" s="18"/>
      <c r="R44" s="18"/>
      <c r="S44" s="18"/>
      <c r="T44" s="18"/>
      <c r="U44" s="18"/>
      <c r="V44" s="18"/>
    </row>
    <row r="45" spans="2:22" ht="15">
      <c r="B45" s="16">
        <f t="shared" si="0"/>
        <v>2.9600000000000013</v>
      </c>
      <c r="C45" s="16">
        <f t="shared" si="1"/>
        <v>-0.06857406035183614</v>
      </c>
      <c r="D45" s="16">
        <f t="shared" si="2"/>
        <v>0.1505714826092698</v>
      </c>
      <c r="E45" s="16">
        <f t="shared" si="3"/>
        <v>0.10505413889105814</v>
      </c>
      <c r="F45" s="17"/>
      <c r="G45" s="17"/>
      <c r="H45" s="17"/>
      <c r="I45" s="17"/>
      <c r="J45" s="17"/>
      <c r="K45" s="17"/>
      <c r="L45" s="17"/>
      <c r="M45" s="17"/>
      <c r="N45" s="18"/>
      <c r="O45" s="18"/>
      <c r="P45" s="18"/>
      <c r="Q45" s="18"/>
      <c r="R45" s="18"/>
      <c r="S45" s="18"/>
      <c r="T45" s="18"/>
      <c r="U45" s="18"/>
      <c r="V45" s="18"/>
    </row>
    <row r="46" spans="2:22" ht="15">
      <c r="B46" s="16">
        <f t="shared" si="0"/>
        <v>3.0400000000000014</v>
      </c>
      <c r="C46" s="16">
        <f t="shared" si="1"/>
        <v>-0.07382109272679446</v>
      </c>
      <c r="D46" s="16">
        <f t="shared" si="2"/>
        <v>0.14466579519112624</v>
      </c>
      <c r="E46" s="16">
        <f t="shared" si="3"/>
        <v>0.11662740250634823</v>
      </c>
      <c r="F46" s="17"/>
      <c r="G46" s="17"/>
      <c r="H46" s="17"/>
      <c r="I46" s="17"/>
      <c r="J46" s="17"/>
      <c r="K46" s="17"/>
      <c r="L46" s="17"/>
      <c r="M46" s="17"/>
      <c r="N46" s="18"/>
      <c r="O46" s="18"/>
      <c r="P46" s="18"/>
      <c r="Q46" s="18"/>
      <c r="R46" s="18"/>
      <c r="S46" s="18"/>
      <c r="T46" s="18"/>
      <c r="U46" s="18"/>
      <c r="V46" s="18"/>
    </row>
    <row r="47" spans="2:22" ht="15">
      <c r="B47" s="16">
        <f t="shared" si="0"/>
        <v>3.1200000000000014</v>
      </c>
      <c r="C47" s="16">
        <f t="shared" si="1"/>
        <v>-0.07877253421025204</v>
      </c>
      <c r="D47" s="16">
        <f t="shared" si="2"/>
        <v>0.13836399245430608</v>
      </c>
      <c r="E47" s="16">
        <f t="shared" si="3"/>
        <v>0.1276965219026927</v>
      </c>
      <c r="F47" s="17"/>
      <c r="G47" s="17"/>
      <c r="H47" s="17"/>
      <c r="I47" s="17"/>
      <c r="J47" s="17"/>
      <c r="K47" s="17"/>
      <c r="L47" s="17"/>
      <c r="M47" s="17"/>
      <c r="N47" s="18"/>
      <c r="O47" s="18"/>
      <c r="P47" s="18"/>
      <c r="Q47" s="18"/>
      <c r="R47" s="18"/>
      <c r="S47" s="18"/>
      <c r="T47" s="18"/>
      <c r="U47" s="18"/>
      <c r="V47" s="18"/>
    </row>
    <row r="48" spans="2:22" ht="15">
      <c r="B48" s="16">
        <f t="shared" si="0"/>
        <v>3.2000000000000015</v>
      </c>
      <c r="C48" s="16">
        <f t="shared" si="1"/>
        <v>-0.08341588441864319</v>
      </c>
      <c r="D48" s="16">
        <f t="shared" si="2"/>
        <v>0.13169072170081464</v>
      </c>
      <c r="E48" s="16">
        <f t="shared" si="3"/>
        <v>0.13823177963875788</v>
      </c>
      <c r="F48" s="17"/>
      <c r="G48" s="17"/>
      <c r="H48" s="17"/>
      <c r="I48" s="17"/>
      <c r="J48" s="17"/>
      <c r="K48" s="17"/>
      <c r="L48" s="17"/>
      <c r="M48" s="17"/>
      <c r="N48" s="18"/>
      <c r="O48" s="18"/>
      <c r="P48" s="18"/>
      <c r="Q48" s="18"/>
      <c r="R48" s="18"/>
      <c r="S48" s="18"/>
      <c r="T48" s="18"/>
      <c r="U48" s="18"/>
      <c r="V48" s="18"/>
    </row>
    <row r="49" spans="2:22" ht="15">
      <c r="B49" s="16">
        <f t="shared" si="0"/>
        <v>3.2800000000000016</v>
      </c>
      <c r="C49" s="16">
        <f t="shared" si="1"/>
        <v>-0.08773977028617824</v>
      </c>
      <c r="D49" s="16">
        <f t="shared" si="2"/>
        <v>0.12467154007792038</v>
      </c>
      <c r="E49" s="16">
        <f t="shared" si="3"/>
        <v>0.1482055028449915</v>
      </c>
      <c r="F49" s="17"/>
      <c r="G49" s="17"/>
      <c r="H49" s="17"/>
      <c r="I49" s="17"/>
      <c r="J49" s="17"/>
      <c r="K49" s="17"/>
      <c r="L49" s="17"/>
      <c r="M49" s="17"/>
      <c r="N49" s="18"/>
      <c r="O49" s="18"/>
      <c r="P49" s="18"/>
      <c r="Q49" s="18"/>
      <c r="R49" s="18"/>
      <c r="S49" s="18"/>
      <c r="T49" s="18"/>
      <c r="U49" s="18"/>
      <c r="V49" s="18"/>
    </row>
    <row r="50" spans="2:22" ht="15">
      <c r="B50" s="16">
        <f t="shared" si="0"/>
        <v>3.3600000000000017</v>
      </c>
      <c r="C50" s="16">
        <f t="shared" si="1"/>
        <v>-0.09173396970450934</v>
      </c>
      <c r="D50" s="16">
        <f t="shared" si="2"/>
        <v>0.11733282250155963</v>
      </c>
      <c r="E50" s="16">
        <f t="shared" si="3"/>
        <v>0.1575921286451163</v>
      </c>
      <c r="F50" s="17"/>
      <c r="G50" s="17"/>
      <c r="H50" s="17"/>
      <c r="I50" s="17"/>
      <c r="J50" s="17"/>
      <c r="K50" s="17"/>
      <c r="L50" s="17"/>
      <c r="M50" s="17"/>
      <c r="N50" s="18"/>
      <c r="O50" s="18"/>
      <c r="P50" s="18"/>
      <c r="Q50" s="18"/>
      <c r="R50" s="18"/>
      <c r="S50" s="18"/>
      <c r="T50" s="18"/>
      <c r="U50" s="18"/>
      <c r="V50" s="18"/>
    </row>
    <row r="51" spans="2:22" ht="15">
      <c r="B51" s="16">
        <f t="shared" si="0"/>
        <v>3.4400000000000017</v>
      </c>
      <c r="C51" s="16">
        <f t="shared" si="1"/>
        <v>-0.09538943121188022</v>
      </c>
      <c r="D51" s="16">
        <f t="shared" si="2"/>
        <v>0.10970166800460922</v>
      </c>
      <c r="E51" s="16">
        <f t="shared" si="3"/>
        <v>0.16636826208548502</v>
      </c>
      <c r="F51" s="17"/>
      <c r="G51" s="17"/>
      <c r="H51" s="17"/>
      <c r="I51" s="17"/>
      <c r="J51" s="17"/>
      <c r="K51" s="17"/>
      <c r="L51" s="17"/>
      <c r="M51" s="17"/>
      <c r="N51" s="18"/>
      <c r="O51" s="18"/>
      <c r="P51" s="18"/>
      <c r="Q51" s="18"/>
      <c r="R51" s="18"/>
      <c r="S51" s="18"/>
      <c r="T51" s="18"/>
      <c r="U51" s="18"/>
      <c r="V51" s="18"/>
    </row>
    <row r="52" spans="2:22" ht="15">
      <c r="B52" s="16">
        <f t="shared" si="0"/>
        <v>3.520000000000002</v>
      </c>
      <c r="C52" s="16">
        <f t="shared" si="1"/>
        <v>-0.09869828971344942</v>
      </c>
      <c r="D52" s="16">
        <f t="shared" si="2"/>
        <v>0.10180580482753326</v>
      </c>
      <c r="E52" s="16">
        <f t="shared" si="3"/>
        <v>0.1745127264716877</v>
      </c>
      <c r="F52" s="17"/>
      <c r="G52" s="17"/>
      <c r="H52" s="17"/>
      <c r="I52" s="17"/>
      <c r="J52" s="17"/>
      <c r="K52" s="17"/>
      <c r="L52" s="17"/>
      <c r="M52" s="17"/>
      <c r="N52" s="18"/>
      <c r="O52" s="18"/>
      <c r="P52" s="18"/>
      <c r="Q52" s="18"/>
      <c r="R52" s="18"/>
      <c r="S52" s="18"/>
      <c r="T52" s="18"/>
      <c r="U52" s="18"/>
      <c r="V52" s="18"/>
    </row>
    <row r="53" spans="2:22" ht="15">
      <c r="B53" s="16">
        <f t="shared" si="0"/>
        <v>3.600000000000002</v>
      </c>
      <c r="C53" s="16">
        <f t="shared" si="1"/>
        <v>-0.10165387822738443</v>
      </c>
      <c r="D53" s="16">
        <f t="shared" si="2"/>
        <v>0.09367349456934251</v>
      </c>
      <c r="E53" s="16">
        <f t="shared" si="3"/>
        <v>0.1820066060372351</v>
      </c>
      <c r="F53" s="17"/>
      <c r="G53" s="17"/>
      <c r="H53" s="17"/>
      <c r="I53" s="17"/>
      <c r="J53" s="17"/>
      <c r="K53" s="17"/>
      <c r="L53" s="17"/>
      <c r="M53" s="17"/>
      <c r="N53" s="18"/>
      <c r="O53" s="18"/>
      <c r="P53" s="18"/>
      <c r="Q53" s="18"/>
      <c r="R53" s="18"/>
      <c r="S53" s="18"/>
      <c r="T53" s="18"/>
      <c r="U53" s="18"/>
      <c r="V53" s="18"/>
    </row>
    <row r="54" spans="2:22" ht="15">
      <c r="B54" s="16">
        <f t="shared" si="0"/>
        <v>3.680000000000002</v>
      </c>
      <c r="C54" s="16">
        <f t="shared" si="1"/>
        <v>-0.10425073566410221</v>
      </c>
      <c r="D54" s="16">
        <f t="shared" si="2"/>
        <v>0.08533343571621434</v>
      </c>
      <c r="E54" s="16">
        <f t="shared" si="3"/>
        <v>0.18883328089453225</v>
      </c>
      <c r="F54" s="17"/>
      <c r="G54" s="17"/>
      <c r="H54" s="17"/>
      <c r="I54" s="17"/>
      <c r="J54" s="17"/>
      <c r="K54" s="17"/>
      <c r="L54" s="17"/>
      <c r="M54" s="17"/>
      <c r="N54" s="18"/>
      <c r="O54" s="18"/>
      <c r="P54" s="18"/>
      <c r="Q54" s="18"/>
      <c r="R54" s="18"/>
      <c r="S54" s="18"/>
      <c r="T54" s="18"/>
      <c r="U54" s="18"/>
      <c r="V54" s="18"/>
    </row>
    <row r="55" spans="2:22" ht="15">
      <c r="B55" s="16">
        <f t="shared" si="0"/>
        <v>3.760000000000002</v>
      </c>
      <c r="C55" s="16">
        <f t="shared" si="1"/>
        <v>-0.10648461065864243</v>
      </c>
      <c r="D55" s="16">
        <f t="shared" si="2"/>
        <v>0.07681466686352294</v>
      </c>
      <c r="E55" s="16">
        <f t="shared" si="3"/>
        <v>0.19497845424361407</v>
      </c>
      <c r="F55" s="17"/>
      <c r="G55" s="17"/>
      <c r="H55" s="17"/>
      <c r="I55" s="17"/>
      <c r="J55" s="17"/>
      <c r="K55" s="17"/>
      <c r="L55" s="17"/>
      <c r="M55" s="17"/>
      <c r="N55" s="18"/>
      <c r="O55" s="18"/>
      <c r="P55" s="18"/>
      <c r="Q55" s="18"/>
      <c r="R55" s="18"/>
      <c r="S55" s="18"/>
      <c r="T55" s="18"/>
      <c r="U55" s="18"/>
      <c r="V55" s="18"/>
    </row>
    <row r="56" spans="2:22" ht="15">
      <c r="B56" s="16">
        <f t="shared" si="0"/>
        <v>3.840000000000002</v>
      </c>
      <c r="C56" s="16">
        <f t="shared" si="1"/>
        <v>-0.10835246148856356</v>
      </c>
      <c r="D56" s="16">
        <f t="shared" si="2"/>
        <v>0.06814646994443785</v>
      </c>
      <c r="E56" s="16">
        <f t="shared" si="3"/>
        <v>0.20043017183916909</v>
      </c>
      <c r="F56" s="17"/>
      <c r="G56" s="17"/>
      <c r="H56" s="17"/>
      <c r="I56" s="17"/>
      <c r="J56" s="17"/>
      <c r="K56" s="17"/>
      <c r="L56" s="17"/>
      <c r="M56" s="17"/>
      <c r="N56" s="18"/>
      <c r="O56" s="18"/>
      <c r="P56" s="18"/>
      <c r="Q56" s="18"/>
      <c r="R56" s="18"/>
      <c r="S56" s="18"/>
      <c r="T56" s="18"/>
      <c r="U56" s="18"/>
      <c r="V56" s="18"/>
    </row>
    <row r="57" spans="2:22" ht="15">
      <c r="B57" s="16">
        <f t="shared" si="0"/>
        <v>3.920000000000002</v>
      </c>
      <c r="C57" s="16">
        <f t="shared" si="1"/>
        <v>-0.109852452121912</v>
      </c>
      <c r="D57" s="16">
        <f t="shared" si="2"/>
        <v>0.05935827377468489</v>
      </c>
      <c r="E57" s="16">
        <f t="shared" si="3"/>
        <v>0.20517883374114387</v>
      </c>
      <c r="F57" s="17"/>
      <c r="G57" s="17"/>
      <c r="H57" s="17"/>
      <c r="I57" s="17"/>
      <c r="J57" s="17"/>
      <c r="K57" s="17"/>
      <c r="L57" s="17"/>
      <c r="M57" s="17"/>
      <c r="N57" s="18"/>
      <c r="O57" s="18"/>
      <c r="P57" s="18"/>
      <c r="Q57" s="18"/>
      <c r="R57" s="18"/>
      <c r="S57" s="18"/>
      <c r="T57" s="18"/>
      <c r="U57" s="18"/>
      <c r="V57" s="18"/>
    </row>
    <row r="58" spans="2:22" ht="15">
      <c r="B58" s="16">
        <f t="shared" si="0"/>
        <v>4.000000000000002</v>
      </c>
      <c r="C58" s="16">
        <f t="shared" si="1"/>
        <v>-0.11098394445169339</v>
      </c>
      <c r="D58" s="16">
        <f t="shared" si="2"/>
        <v>0.050479558218549415</v>
      </c>
      <c r="E58" s="16">
        <f t="shared" si="3"/>
        <v>0.20921719839862782</v>
      </c>
      <c r="F58" s="17"/>
      <c r="G58" s="17"/>
      <c r="H58" s="17"/>
      <c r="I58" s="17"/>
      <c r="J58" s="17"/>
      <c r="K58" s="17"/>
      <c r="L58" s="17"/>
      <c r="M58" s="17"/>
      <c r="N58" s="18"/>
      <c r="O58" s="18"/>
      <c r="P58" s="18"/>
      <c r="Q58" s="18"/>
      <c r="R58" s="18"/>
      <c r="S58" s="18"/>
      <c r="T58" s="18"/>
      <c r="U58" s="18"/>
      <c r="V58" s="18"/>
    </row>
    <row r="59" spans="2:22" ht="15">
      <c r="B59" s="16">
        <f t="shared" si="0"/>
        <v>4.080000000000002</v>
      </c>
      <c r="C59" s="16">
        <f t="shared" si="1"/>
        <v>-0.1117474867848414</v>
      </c>
      <c r="D59" s="16">
        <f t="shared" si="2"/>
        <v>0.0415397592757621</v>
      </c>
      <c r="E59" s="16">
        <f t="shared" si="3"/>
        <v>0.2125403791406888</v>
      </c>
      <c r="F59" s="17"/>
      <c r="G59" s="17"/>
      <c r="H59" s="17"/>
      <c r="I59" s="17"/>
      <c r="J59" s="17"/>
      <c r="K59" s="17"/>
      <c r="L59" s="17"/>
      <c r="M59" s="17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5">
      <c r="B60" s="16">
        <f t="shared" si="0"/>
        <v>4.160000000000002</v>
      </c>
      <c r="C60" s="16">
        <f t="shared" si="1"/>
        <v>-0.11214479866489403</v>
      </c>
      <c r="D60" s="16">
        <f t="shared" si="2"/>
        <v>0.03256817538257058</v>
      </c>
      <c r="E60" s="16">
        <f t="shared" si="3"/>
        <v>0.21514583317129443</v>
      </c>
      <c r="F60" s="17"/>
      <c r="G60" s="17"/>
      <c r="H60" s="17"/>
      <c r="I60" s="17"/>
      <c r="J60" s="17"/>
      <c r="K60" s="17"/>
      <c r="L60" s="17"/>
      <c r="M60" s="17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5">
      <c r="B61" s="16">
        <f t="shared" si="0"/>
        <v>4.240000000000002</v>
      </c>
      <c r="C61" s="16">
        <f t="shared" si="1"/>
        <v>-0.1121787521184249</v>
      </c>
      <c r="D61" s="16">
        <f t="shared" si="2"/>
        <v>0.023593875213096582</v>
      </c>
      <c r="E61" s="16">
        <f t="shared" si="3"/>
        <v>0.21703334318834216</v>
      </c>
      <c r="F61" s="17"/>
      <c r="G61" s="17"/>
      <c r="H61" s="17"/>
      <c r="I61" s="17"/>
      <c r="J61" s="17"/>
      <c r="K61" s="17"/>
      <c r="L61" s="17"/>
      <c r="M61" s="17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5">
      <c r="B62" s="16">
        <f t="shared" si="0"/>
        <v>4.320000000000002</v>
      </c>
      <c r="C62" s="16">
        <f t="shared" si="1"/>
        <v>-0.11185334942570103</v>
      </c>
      <c r="D62" s="16">
        <f t="shared" si="2"/>
        <v>0.014645607259040499</v>
      </c>
      <c r="E62" s="16">
        <f t="shared" si="3"/>
        <v>0.2182049917690654</v>
      </c>
      <c r="F62" s="17"/>
      <c r="G62" s="17"/>
      <c r="H62" s="17"/>
      <c r="I62" s="17"/>
      <c r="J62" s="17"/>
      <c r="K62" s="17"/>
      <c r="L62" s="17"/>
      <c r="M62" s="17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5">
      <c r="B63" s="16">
        <f t="shared" si="0"/>
        <v>4.400000000000002</v>
      </c>
      <c r="C63" s="16">
        <f t="shared" si="1"/>
        <v>-0.1111736975260252</v>
      </c>
      <c r="D63" s="16">
        <f t="shared" si="2"/>
        <v>0.005751711456958483</v>
      </c>
      <c r="E63" s="16">
        <f t="shared" si="3"/>
        <v>0.2186651286856221</v>
      </c>
      <c r="F63" s="17"/>
      <c r="G63" s="17"/>
      <c r="H63" s="17"/>
      <c r="I63" s="17"/>
      <c r="J63" s="17"/>
      <c r="K63" s="17"/>
      <c r="L63" s="17"/>
      <c r="M63" s="17"/>
      <c r="N63" s="18"/>
      <c r="O63" s="18"/>
      <c r="P63" s="18"/>
      <c r="Q63" s="18"/>
      <c r="R63" s="18"/>
      <c r="S63" s="18"/>
      <c r="T63" s="18"/>
      <c r="U63" s="18"/>
      <c r="V63" s="18"/>
    </row>
    <row r="64" spans="2:22" ht="15">
      <c r="B64" s="16">
        <f t="shared" si="0"/>
        <v>4.480000000000002</v>
      </c>
      <c r="C64" s="16">
        <f t="shared" si="1"/>
        <v>-0.11014597917773979</v>
      </c>
      <c r="D64" s="16">
        <f t="shared" si="2"/>
        <v>-0.0030599668772607006</v>
      </c>
      <c r="E64" s="16">
        <f t="shared" si="3"/>
        <v>0.21842033133544125</v>
      </c>
      <c r="F64" s="17"/>
      <c r="G64" s="17"/>
      <c r="H64" s="17"/>
      <c r="I64" s="17"/>
      <c r="J64" s="17"/>
      <c r="K64" s="17"/>
      <c r="L64" s="17"/>
      <c r="M64" s="17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5">
      <c r="B65" s="16">
        <f t="shared" si="0"/>
        <v>4.560000000000002</v>
      </c>
      <c r="C65" s="16">
        <f t="shared" si="1"/>
        <v>-0.10877742100189718</v>
      </c>
      <c r="D65" s="16">
        <f t="shared" si="2"/>
        <v>-0.011762160557412474</v>
      </c>
      <c r="E65" s="16">
        <f t="shared" si="3"/>
        <v>0.21747935849084826</v>
      </c>
      <c r="F65" s="17"/>
      <c r="G65" s="17"/>
      <c r="H65" s="17"/>
      <c r="I65" s="17"/>
      <c r="J65" s="17"/>
      <c r="K65" s="17"/>
      <c r="L65" s="17"/>
      <c r="M65" s="17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5">
      <c r="B66" s="16">
        <f t="shared" si="0"/>
        <v>4.640000000000002</v>
      </c>
      <c r="C66" s="16">
        <f t="shared" si="1"/>
        <v>-0.10707625854711388</v>
      </c>
      <c r="D66" s="16">
        <f t="shared" si="2"/>
        <v>-0.020328261241181585</v>
      </c>
      <c r="E66" s="16">
        <f t="shared" si="3"/>
        <v>0.21585309759155374</v>
      </c>
      <c r="F66" s="17"/>
      <c r="G66" s="17"/>
      <c r="H66" s="17"/>
      <c r="I66" s="17"/>
      <c r="J66" s="17"/>
      <c r="K66" s="17"/>
      <c r="L66" s="17"/>
      <c r="M66" s="17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5">
      <c r="B67" s="16">
        <f t="shared" si="0"/>
        <v>4.720000000000002</v>
      </c>
      <c r="C67" s="16">
        <f t="shared" si="1"/>
        <v>-0.10505169852110263</v>
      </c>
      <c r="D67" s="16">
        <f t="shared" si="2"/>
        <v>-0.028732397122869797</v>
      </c>
      <c r="E67" s="16">
        <f t="shared" si="3"/>
        <v>0.21355450582172417</v>
      </c>
      <c r="F67" s="17"/>
      <c r="G67" s="17"/>
      <c r="H67" s="17"/>
      <c r="I67" s="17"/>
      <c r="J67" s="17"/>
      <c r="K67" s="17"/>
      <c r="L67" s="17"/>
      <c r="M67" s="17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5">
      <c r="B68" s="16">
        <f t="shared" si="0"/>
        <v>4.8000000000000025</v>
      </c>
      <c r="C68" s="16">
        <f t="shared" si="1"/>
        <v>-0.10271387834179686</v>
      </c>
      <c r="D68" s="16">
        <f t="shared" si="2"/>
        <v>-0.03694950739021355</v>
      </c>
      <c r="E68" s="16">
        <f t="shared" si="3"/>
        <v>0.21059854523050708</v>
      </c>
      <c r="F68" s="17"/>
      <c r="G68" s="17"/>
      <c r="H68" s="17"/>
      <c r="I68" s="17"/>
      <c r="J68" s="17"/>
      <c r="K68" s="17"/>
      <c r="L68" s="17"/>
      <c r="M68" s="17"/>
      <c r="N68" s="18"/>
      <c r="O68" s="18"/>
      <c r="P68" s="18"/>
      <c r="Q68" s="18"/>
      <c r="R68" s="18"/>
      <c r="S68" s="18"/>
      <c r="T68" s="18"/>
      <c r="U68" s="18"/>
      <c r="V68" s="18"/>
    </row>
    <row r="69" spans="2:22" ht="15">
      <c r="B69" s="16">
        <f t="shared" si="0"/>
        <v>4.880000000000003</v>
      </c>
      <c r="C69" s="16">
        <f t="shared" si="1"/>
        <v>-0.10007382316782905</v>
      </c>
      <c r="D69" s="16">
        <f t="shared" si="2"/>
        <v>-0.04495541324363987</v>
      </c>
      <c r="E69" s="16">
        <f t="shared" si="3"/>
        <v>0.20700211217101588</v>
      </c>
      <c r="F69" s="17"/>
      <c r="G69" s="17"/>
      <c r="H69" s="17"/>
      <c r="I69" s="17"/>
      <c r="J69" s="17"/>
      <c r="K69" s="17"/>
      <c r="L69" s="17"/>
      <c r="M69" s="17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5">
      <c r="B70" s="16">
        <f t="shared" si="0"/>
        <v>4.960000000000003</v>
      </c>
      <c r="C70" s="16">
        <f t="shared" si="1"/>
        <v>-0.09714340057438368</v>
      </c>
      <c r="D70" s="16">
        <f t="shared" si="2"/>
        <v>-0.05272688528959057</v>
      </c>
      <c r="E70" s="16">
        <f t="shared" si="3"/>
        <v>0.20278396134784865</v>
      </c>
      <c r="F70" s="17"/>
      <c r="G70" s="17"/>
      <c r="H70" s="17"/>
      <c r="I70" s="17"/>
      <c r="J70" s="17"/>
      <c r="K70" s="17"/>
      <c r="L70" s="17"/>
      <c r="M70" s="17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5">
      <c r="B71" s="16">
        <f t="shared" si="0"/>
        <v>5.040000000000003</v>
      </c>
      <c r="C71" s="16">
        <f t="shared" si="1"/>
        <v>-0.09393527304610139</v>
      </c>
      <c r="D71" s="16">
        <f t="shared" si="2"/>
        <v>-0.06024170713327868</v>
      </c>
      <c r="E71" s="16">
        <f t="shared" si="3"/>
        <v>0.19796462477718635</v>
      </c>
      <c r="F71" s="17"/>
      <c r="G71" s="17"/>
      <c r="H71" s="17"/>
      <c r="I71" s="17"/>
      <c r="J71" s="17"/>
      <c r="K71" s="17"/>
      <c r="L71" s="17"/>
      <c r="M71" s="17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5">
      <c r="B72" s="16">
        <f t="shared" si="0"/>
        <v>5.120000000000003</v>
      </c>
      <c r="C72" s="16">
        <f t="shared" si="1"/>
        <v>-0.0904628484637541</v>
      </c>
      <c r="D72" s="16">
        <f t="shared" si="2"/>
        <v>-0.067478735010379</v>
      </c>
      <c r="E72" s="16">
        <f t="shared" si="3"/>
        <v>0.19256632597635603</v>
      </c>
      <c r="F72" s="17"/>
      <c r="G72" s="17"/>
      <c r="H72" s="17"/>
      <c r="I72" s="17"/>
      <c r="J72" s="17"/>
      <c r="K72" s="17"/>
      <c r="L72" s="17"/>
      <c r="M72" s="17"/>
      <c r="N72" s="18"/>
      <c r="O72" s="18"/>
      <c r="P72" s="18"/>
      <c r="Q72" s="18"/>
      <c r="R72" s="18"/>
      <c r="S72" s="18"/>
      <c r="T72" s="18"/>
      <c r="U72" s="18"/>
      <c r="V72" s="18"/>
    </row>
    <row r="73" spans="2:22" ht="15">
      <c r="B73" s="16">
        <f aca="true" t="shared" si="4" ref="B73:B136">B72+B$4</f>
        <v>5.200000000000003</v>
      </c>
      <c r="C73" s="16">
        <f aca="true" t="shared" si="5" ref="C73:C136">-(E72*B$2+D72*B$3*2*SQRT(B$1*B$2))/B$1</f>
        <v>-0.0867402287658322</v>
      </c>
      <c r="D73" s="16">
        <f aca="true" t="shared" si="6" ref="D73:D136">D72+C73*B$4</f>
        <v>-0.07441795331164558</v>
      </c>
      <c r="E73" s="16">
        <f aca="true" t="shared" si="7" ref="E73:E136">E72+D73*B$4</f>
        <v>0.1866128897114244</v>
      </c>
      <c r="F73" s="17"/>
      <c r="G73" s="17"/>
      <c r="H73" s="17"/>
      <c r="I73" s="17"/>
      <c r="J73" s="17"/>
      <c r="K73" s="17"/>
      <c r="L73" s="17"/>
      <c r="M73" s="17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5">
      <c r="B74" s="16">
        <f t="shared" si="4"/>
        <v>5.280000000000003</v>
      </c>
      <c r="C74" s="16">
        <f t="shared" si="5"/>
        <v>-0.0827821569699745</v>
      </c>
      <c r="D74" s="16">
        <f t="shared" si="6"/>
        <v>-0.08104052586924354</v>
      </c>
      <c r="E74" s="16">
        <f t="shared" si="7"/>
        <v>0.1801296476418849</v>
      </c>
      <c r="F74" s="17"/>
      <c r="G74" s="17"/>
      <c r="H74" s="17"/>
      <c r="I74" s="17"/>
      <c r="J74" s="17"/>
      <c r="K74" s="17"/>
      <c r="L74" s="17"/>
      <c r="M74" s="17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5">
      <c r="B75" s="16">
        <f t="shared" si="4"/>
        <v>5.360000000000003</v>
      </c>
      <c r="C75" s="16">
        <f t="shared" si="5"/>
        <v>-0.07860396274232927</v>
      </c>
      <c r="D75" s="16">
        <f t="shared" si="6"/>
        <v>-0.08732884288862988</v>
      </c>
      <c r="E75" s="16">
        <f t="shared" si="7"/>
        <v>0.17314334021079453</v>
      </c>
      <c r="F75" s="17"/>
      <c r="G75" s="17"/>
      <c r="H75" s="17"/>
      <c r="I75" s="17"/>
      <c r="J75" s="17"/>
      <c r="K75" s="17"/>
      <c r="L75" s="17"/>
      <c r="M75" s="17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5">
      <c r="B76" s="16">
        <f t="shared" si="4"/>
        <v>5.440000000000003</v>
      </c>
      <c r="C76" s="16">
        <f t="shared" si="5"/>
        <v>-0.0742215067054523</v>
      </c>
      <c r="D76" s="16">
        <f t="shared" si="6"/>
        <v>-0.09326656342506606</v>
      </c>
      <c r="E76" s="16">
        <f t="shared" si="7"/>
        <v>0.16568201513678923</v>
      </c>
      <c r="F76" s="17"/>
      <c r="G76" s="17"/>
      <c r="H76" s="17"/>
      <c r="I76" s="17"/>
      <c r="J76" s="17"/>
      <c r="K76" s="17"/>
      <c r="L76" s="17"/>
      <c r="M76" s="17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5">
      <c r="B77" s="16">
        <f t="shared" si="4"/>
        <v>5.520000000000003</v>
      </c>
      <c r="C77" s="16">
        <f t="shared" si="5"/>
        <v>-0.06965112367722873</v>
      </c>
      <c r="D77" s="16">
        <f t="shared" si="6"/>
        <v>-0.09883865331924437</v>
      </c>
      <c r="E77" s="16">
        <f t="shared" si="7"/>
        <v>0.1577749228712497</v>
      </c>
      <c r="F77" s="17"/>
      <c r="G77" s="17"/>
      <c r="H77" s="17"/>
      <c r="I77" s="17"/>
      <c r="J77" s="17"/>
      <c r="K77" s="17"/>
      <c r="L77" s="17"/>
      <c r="M77" s="17"/>
      <c r="N77" s="18"/>
      <c r="O77" s="18"/>
      <c r="P77" s="18"/>
      <c r="Q77" s="18"/>
      <c r="R77" s="18"/>
      <c r="S77" s="18"/>
      <c r="T77" s="18"/>
      <c r="U77" s="18"/>
      <c r="V77" s="18"/>
    </row>
    <row r="78" spans="2:22" ht="15">
      <c r="B78" s="16">
        <f t="shared" si="4"/>
        <v>5.600000000000003</v>
      </c>
      <c r="C78" s="16">
        <f t="shared" si="5"/>
        <v>-0.06490956503454806</v>
      </c>
      <c r="D78" s="16">
        <f t="shared" si="6"/>
        <v>-0.10403141852200821</v>
      </c>
      <c r="E78" s="16">
        <f t="shared" si="7"/>
        <v>0.14945240938948903</v>
      </c>
      <c r="F78" s="17"/>
      <c r="G78" s="17"/>
      <c r="H78" s="17"/>
      <c r="I78" s="17"/>
      <c r="J78" s="17"/>
      <c r="K78" s="17"/>
      <c r="L78" s="17"/>
      <c r="M78" s="17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5">
      <c r="B79" s="16">
        <f t="shared" si="4"/>
        <v>5.680000000000003</v>
      </c>
      <c r="C79" s="16">
        <f t="shared" si="5"/>
        <v>-0.060013940396070956</v>
      </c>
      <c r="D79" s="16">
        <f t="shared" si="6"/>
        <v>-0.1088325337536939</v>
      </c>
      <c r="E79" s="16">
        <f t="shared" si="7"/>
        <v>0.1407458066891935</v>
      </c>
      <c r="F79" s="17"/>
      <c r="G79" s="17"/>
      <c r="H79" s="17"/>
      <c r="I79" s="17"/>
      <c r="J79" s="17"/>
      <c r="K79" s="17"/>
      <c r="L79" s="17"/>
      <c r="M79" s="17"/>
      <c r="N79" s="18"/>
      <c r="O79" s="18"/>
      <c r="P79" s="18"/>
      <c r="Q79" s="18"/>
      <c r="R79" s="18"/>
      <c r="S79" s="18"/>
      <c r="T79" s="18"/>
      <c r="U79" s="18"/>
      <c r="V79" s="18"/>
    </row>
    <row r="80" spans="2:22" ht="15">
      <c r="B80" s="16">
        <f t="shared" si="4"/>
        <v>5.760000000000003</v>
      </c>
      <c r="C80" s="16">
        <f t="shared" si="5"/>
        <v>-0.054981658818406595</v>
      </c>
      <c r="D80" s="16">
        <f t="shared" si="6"/>
        <v>-0.11323106645916642</v>
      </c>
      <c r="E80" s="16">
        <f t="shared" si="7"/>
        <v>0.1316873213724602</v>
      </c>
      <c r="F80" s="17"/>
      <c r="G80" s="17"/>
      <c r="H80" s="17"/>
      <c r="I80" s="17"/>
      <c r="J80" s="17"/>
      <c r="K80" s="17"/>
      <c r="L80" s="17"/>
      <c r="M80" s="17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5">
      <c r="B81" s="16">
        <f t="shared" si="4"/>
        <v>5.840000000000003</v>
      </c>
      <c r="C81" s="16">
        <f t="shared" si="5"/>
        <v>-0.049830369699377854</v>
      </c>
      <c r="D81" s="16">
        <f t="shared" si="6"/>
        <v>-0.11721749603511665</v>
      </c>
      <c r="E81" s="16">
        <f t="shared" si="7"/>
        <v>0.12230992168965087</v>
      </c>
      <c r="F81" s="17"/>
      <c r="G81" s="17"/>
      <c r="H81" s="17"/>
      <c r="I81" s="17"/>
      <c r="J81" s="17"/>
      <c r="K81" s="17"/>
      <c r="L81" s="17"/>
      <c r="M81" s="17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5">
      <c r="B82" s="16">
        <f t="shared" si="4"/>
        <v>5.9200000000000035</v>
      </c>
      <c r="C82" s="16">
        <f t="shared" si="5"/>
        <v>-0.04457790358079779</v>
      </c>
      <c r="D82" s="16">
        <f t="shared" si="6"/>
        <v>-0.12078372832158048</v>
      </c>
      <c r="E82" s="16">
        <f t="shared" si="7"/>
        <v>0.11264722342392443</v>
      </c>
      <c r="F82" s="17"/>
      <c r="G82" s="17"/>
      <c r="H82" s="17"/>
      <c r="I82" s="17"/>
      <c r="J82" s="17"/>
      <c r="K82" s="17"/>
      <c r="L82" s="17"/>
      <c r="M82" s="17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5">
      <c r="B83" s="16">
        <f t="shared" si="4"/>
        <v>6.0000000000000036</v>
      </c>
      <c r="C83" s="16">
        <f t="shared" si="5"/>
        <v>-0.039242213041325566</v>
      </c>
      <c r="D83" s="16">
        <f t="shared" si="6"/>
        <v>-0.12392310536488653</v>
      </c>
      <c r="E83" s="16">
        <f t="shared" si="7"/>
        <v>0.1027333749947335</v>
      </c>
      <c r="F83" s="17"/>
      <c r="G83" s="17"/>
      <c r="H83" s="17"/>
      <c r="I83" s="17"/>
      <c r="J83" s="17"/>
      <c r="K83" s="17"/>
      <c r="L83" s="17"/>
      <c r="M83" s="17"/>
      <c r="N83" s="18"/>
      <c r="O83" s="18"/>
      <c r="P83" s="18"/>
      <c r="Q83" s="18"/>
      <c r="R83" s="18"/>
      <c r="S83" s="18"/>
      <c r="T83" s="18"/>
      <c r="U83" s="18"/>
      <c r="V83" s="18"/>
    </row>
    <row r="84" spans="2:22" ht="15">
      <c r="B84" s="16">
        <f t="shared" si="4"/>
        <v>6.080000000000004</v>
      </c>
      <c r="C84" s="16">
        <f t="shared" si="5"/>
        <v>-0.033841313867525494</v>
      </c>
      <c r="D84" s="16">
        <f t="shared" si="6"/>
        <v>-0.12663041047428858</v>
      </c>
      <c r="E84" s="16">
        <f t="shared" si="7"/>
        <v>0.09260294215679042</v>
      </c>
      <c r="F84" s="17"/>
      <c r="G84" s="17"/>
      <c r="H84" s="17"/>
      <c r="I84" s="17"/>
      <c r="J84" s="17"/>
      <c r="K84" s="17"/>
      <c r="L84" s="17"/>
      <c r="M84" s="17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5">
      <c r="B85" s="16">
        <f t="shared" si="4"/>
        <v>6.160000000000004</v>
      </c>
      <c r="C85" s="16">
        <f t="shared" si="5"/>
        <v>-0.028393226688234113</v>
      </c>
      <c r="D85" s="16">
        <f t="shared" si="6"/>
        <v>-0.1289018686093473</v>
      </c>
      <c r="E85" s="16">
        <f t="shared" si="7"/>
        <v>0.08229079266804264</v>
      </c>
      <c r="F85" s="17"/>
      <c r="G85" s="17"/>
      <c r="H85" s="17"/>
      <c r="I85" s="17"/>
      <c r="J85" s="17"/>
      <c r="K85" s="17"/>
      <c r="L85" s="17"/>
      <c r="M85" s="17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5">
      <c r="B86" s="16">
        <f t="shared" si="4"/>
        <v>6.240000000000004</v>
      </c>
      <c r="C86" s="16">
        <f t="shared" si="5"/>
        <v>-0.022915919253763947</v>
      </c>
      <c r="D86" s="16">
        <f t="shared" si="6"/>
        <v>-0.1307351421496484</v>
      </c>
      <c r="E86" s="16">
        <f t="shared" si="7"/>
        <v>0.07183198129607077</v>
      </c>
      <c r="F86" s="17"/>
      <c r="G86" s="17"/>
      <c r="H86" s="17"/>
      <c r="I86" s="17"/>
      <c r="J86" s="17"/>
      <c r="K86" s="17"/>
      <c r="L86" s="17"/>
      <c r="M86" s="17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5">
      <c r="B87" s="16">
        <f t="shared" si="4"/>
        <v>6.320000000000004</v>
      </c>
      <c r="C87" s="16">
        <f t="shared" si="5"/>
        <v>-0.01742724953735466</v>
      </c>
      <c r="D87" s="16">
        <f t="shared" si="6"/>
        <v>-0.13212932211263678</v>
      </c>
      <c r="E87" s="16">
        <f t="shared" si="7"/>
        <v>0.06126163552705982</v>
      </c>
      <c r="F87" s="17"/>
      <c r="G87" s="17"/>
      <c r="H87" s="17"/>
      <c r="I87" s="17"/>
      <c r="J87" s="17"/>
      <c r="K87" s="17"/>
      <c r="L87" s="17"/>
      <c r="M87" s="17"/>
      <c r="N87" s="18"/>
      <c r="O87" s="18"/>
      <c r="P87" s="18"/>
      <c r="Q87" s="18"/>
      <c r="R87" s="18"/>
      <c r="S87" s="18"/>
      <c r="T87" s="18"/>
      <c r="U87" s="18"/>
      <c r="V87" s="18"/>
    </row>
    <row r="88" spans="2:22" ht="15">
      <c r="B88" s="16">
        <f t="shared" si="4"/>
        <v>6.400000000000004</v>
      </c>
      <c r="C88" s="16">
        <f t="shared" si="5"/>
        <v>-0.011944909831644486</v>
      </c>
      <c r="D88" s="16">
        <f t="shared" si="6"/>
        <v>-0.13308491489916835</v>
      </c>
      <c r="E88" s="16">
        <f t="shared" si="7"/>
        <v>0.05061484233512635</v>
      </c>
      <c r="F88" s="17"/>
      <c r="G88" s="17"/>
      <c r="H88" s="17"/>
      <c r="I88" s="17"/>
      <c r="J88" s="17"/>
      <c r="K88" s="17"/>
      <c r="L88" s="17"/>
      <c r="M88" s="17"/>
      <c r="N88" s="18"/>
      <c r="O88" s="18"/>
      <c r="P88" s="18"/>
      <c r="Q88" s="18"/>
      <c r="R88" s="18"/>
      <c r="S88" s="18"/>
      <c r="T88" s="18"/>
      <c r="U88" s="18"/>
      <c r="V88" s="18"/>
    </row>
    <row r="89" spans="2:22" ht="15">
      <c r="B89" s="16">
        <f t="shared" si="4"/>
        <v>6.480000000000004</v>
      </c>
      <c r="C89" s="16">
        <f t="shared" si="5"/>
        <v>-0.006486372007795869</v>
      </c>
      <c r="D89" s="16">
        <f t="shared" si="6"/>
        <v>-0.133603824659792</v>
      </c>
      <c r="E89" s="16">
        <f t="shared" si="7"/>
        <v>0.03992653636234299</v>
      </c>
      <c r="F89" s="17"/>
      <c r="G89" s="17"/>
      <c r="H89" s="17"/>
      <c r="I89" s="17"/>
      <c r="J89" s="17"/>
      <c r="K89" s="17"/>
      <c r="L89" s="17"/>
      <c r="M89" s="17"/>
      <c r="N89" s="18"/>
      <c r="O89" s="18"/>
      <c r="P89" s="18"/>
      <c r="Q89" s="18"/>
      <c r="R89" s="18"/>
      <c r="S89" s="18"/>
      <c r="T89" s="18"/>
      <c r="U89" s="18"/>
      <c r="V89" s="18"/>
    </row>
    <row r="90" spans="2:22" ht="15">
      <c r="B90" s="16">
        <f t="shared" si="4"/>
        <v>6.560000000000004</v>
      </c>
      <c r="C90" s="16">
        <f t="shared" si="5"/>
        <v>-0.0010688340992920098</v>
      </c>
      <c r="D90" s="16">
        <f t="shared" si="6"/>
        <v>-0.13368933138773537</v>
      </c>
      <c r="E90" s="16">
        <f t="shared" si="7"/>
        <v>0.02923138985132416</v>
      </c>
      <c r="F90" s="17"/>
      <c r="G90" s="17"/>
      <c r="H90" s="17"/>
      <c r="I90" s="17"/>
      <c r="J90" s="17"/>
      <c r="K90" s="17"/>
      <c r="L90" s="17"/>
      <c r="M90" s="17"/>
      <c r="N90" s="18"/>
      <c r="O90" s="18"/>
      <c r="P90" s="18"/>
      <c r="Q90" s="18"/>
      <c r="R90" s="18"/>
      <c r="S90" s="18"/>
      <c r="T90" s="18"/>
      <c r="U90" s="18"/>
      <c r="V90" s="18"/>
    </row>
    <row r="91" spans="2:22" ht="15">
      <c r="B91" s="16">
        <f t="shared" si="4"/>
        <v>6.640000000000004</v>
      </c>
      <c r="C91" s="16">
        <f t="shared" si="5"/>
        <v>0.004290831633650568</v>
      </c>
      <c r="D91" s="16">
        <f t="shared" si="6"/>
        <v>-0.1333460648570433</v>
      </c>
      <c r="E91" s="16">
        <f t="shared" si="7"/>
        <v>0.018563704662760694</v>
      </c>
      <c r="F91" s="17"/>
      <c r="G91" s="17"/>
      <c r="H91" s="17"/>
      <c r="I91" s="17"/>
      <c r="J91" s="17"/>
      <c r="K91" s="17"/>
      <c r="L91" s="17"/>
      <c r="M91" s="17"/>
      <c r="N91" s="18"/>
      <c r="O91" s="18"/>
      <c r="P91" s="18"/>
      <c r="Q91" s="18"/>
      <c r="R91" s="18"/>
      <c r="S91" s="18"/>
      <c r="T91" s="18"/>
      <c r="U91" s="18"/>
      <c r="V91" s="18"/>
    </row>
    <row r="92" spans="2:22" ht="15">
      <c r="B92" s="16">
        <f t="shared" si="4"/>
        <v>6.720000000000004</v>
      </c>
      <c r="C92" s="16">
        <f t="shared" si="5"/>
        <v>0.009576129009610954</v>
      </c>
      <c r="D92" s="16">
        <f t="shared" si="6"/>
        <v>-0.13257997453627443</v>
      </c>
      <c r="E92" s="16">
        <f t="shared" si="7"/>
        <v>0.00795730669985874</v>
      </c>
      <c r="F92" s="17"/>
      <c r="G92" s="17"/>
      <c r="H92" s="17"/>
      <c r="I92" s="17"/>
      <c r="J92" s="17"/>
      <c r="K92" s="17"/>
      <c r="L92" s="17"/>
      <c r="M92" s="17"/>
      <c r="N92" s="18"/>
      <c r="O92" s="18"/>
      <c r="P92" s="18"/>
      <c r="Q92" s="18"/>
      <c r="R92" s="18"/>
      <c r="S92" s="18"/>
      <c r="T92" s="18"/>
      <c r="U92" s="18"/>
      <c r="V92" s="18"/>
    </row>
    <row r="93" spans="2:22" ht="15">
      <c r="B93" s="16">
        <f t="shared" si="4"/>
        <v>6.800000000000004</v>
      </c>
      <c r="C93" s="16">
        <f t="shared" si="5"/>
        <v>0.014770986458898523</v>
      </c>
      <c r="D93" s="16">
        <f t="shared" si="6"/>
        <v>-0.13139829561956254</v>
      </c>
      <c r="E93" s="16">
        <f t="shared" si="7"/>
        <v>-0.0025545569497062645</v>
      </c>
      <c r="F93" s="17"/>
      <c r="G93" s="17"/>
      <c r="H93" s="17"/>
      <c r="I93" s="17"/>
      <c r="J93" s="17"/>
      <c r="K93" s="17"/>
      <c r="L93" s="17"/>
      <c r="M93" s="17"/>
      <c r="N93" s="18"/>
      <c r="O93" s="18"/>
      <c r="P93" s="18"/>
      <c r="Q93" s="18"/>
      <c r="R93" s="18"/>
      <c r="S93" s="18"/>
      <c r="T93" s="18"/>
      <c r="U93" s="18"/>
      <c r="V93" s="18"/>
    </row>
    <row r="94" spans="2:22" ht="15">
      <c r="B94" s="16">
        <f t="shared" si="4"/>
        <v>6.880000000000004</v>
      </c>
      <c r="C94" s="16">
        <f t="shared" si="5"/>
        <v>0.019859803648642593</v>
      </c>
      <c r="D94" s="16">
        <f t="shared" si="6"/>
        <v>-0.12980951132767113</v>
      </c>
      <c r="E94" s="16">
        <f t="shared" si="7"/>
        <v>-0.012939317855919955</v>
      </c>
      <c r="F94" s="17"/>
      <c r="G94" s="17"/>
      <c r="H94" s="17"/>
      <c r="I94" s="17"/>
      <c r="J94" s="17"/>
      <c r="K94" s="17"/>
      <c r="L94" s="17"/>
      <c r="M94" s="17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5">
      <c r="B95" s="16">
        <f t="shared" si="4"/>
        <v>6.960000000000004</v>
      </c>
      <c r="C95" s="16">
        <f t="shared" si="5"/>
        <v>0.024827496072421622</v>
      </c>
      <c r="D95" s="16">
        <f t="shared" si="6"/>
        <v>-0.1278233116418774</v>
      </c>
      <c r="E95" s="16">
        <f t="shared" si="7"/>
        <v>-0.023165182787270148</v>
      </c>
      <c r="F95" s="17"/>
      <c r="G95" s="17"/>
      <c r="H95" s="17"/>
      <c r="I95" s="17"/>
      <c r="J95" s="17"/>
      <c r="K95" s="17"/>
      <c r="L95" s="17"/>
      <c r="M95" s="17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5">
      <c r="B96" s="16">
        <f t="shared" si="4"/>
        <v>7.0400000000000045</v>
      </c>
      <c r="C96" s="16">
        <f t="shared" si="5"/>
        <v>0.02965953748477365</v>
      </c>
      <c r="D96" s="16">
        <f t="shared" si="6"/>
        <v>-0.12545054864309552</v>
      </c>
      <c r="E96" s="16">
        <f t="shared" si="7"/>
        <v>-0.03320122667871779</v>
      </c>
      <c r="F96" s="17"/>
      <c r="G96" s="17"/>
      <c r="H96" s="17"/>
      <c r="I96" s="17"/>
      <c r="J96" s="17"/>
      <c r="K96" s="17"/>
      <c r="L96" s="17"/>
      <c r="M96" s="17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5">
      <c r="B97" s="16">
        <f t="shared" si="4"/>
        <v>7.1200000000000045</v>
      </c>
      <c r="C97" s="16">
        <f t="shared" si="5"/>
        <v>0.034342000069180034</v>
      </c>
      <c r="D97" s="16">
        <f t="shared" si="6"/>
        <v>-0.12270318863756112</v>
      </c>
      <c r="E97" s="16">
        <f t="shared" si="7"/>
        <v>-0.043017481769722685</v>
      </c>
      <c r="F97" s="17"/>
      <c r="G97" s="17"/>
      <c r="H97" s="17"/>
      <c r="I97" s="17"/>
      <c r="J97" s="17"/>
      <c r="K97" s="17"/>
      <c r="L97" s="17"/>
      <c r="M97" s="17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5">
      <c r="B98" s="16">
        <f t="shared" si="4"/>
        <v>7.200000000000005</v>
      </c>
      <c r="C98" s="16">
        <f t="shared" si="5"/>
        <v>0.03886159223662766</v>
      </c>
      <c r="D98" s="16">
        <f t="shared" si="6"/>
        <v>-0.1195942612586309</v>
      </c>
      <c r="E98" s="16">
        <f t="shared" si="7"/>
        <v>-0.05258502267041316</v>
      </c>
      <c r="F98" s="17"/>
      <c r="G98" s="17"/>
      <c r="H98" s="17"/>
      <c r="I98" s="17"/>
      <c r="J98" s="17"/>
      <c r="K98" s="17"/>
      <c r="L98" s="17"/>
      <c r="M98" s="17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5">
      <c r="B99" s="16">
        <f t="shared" si="4"/>
        <v>7.280000000000005</v>
      </c>
      <c r="C99" s="16">
        <f t="shared" si="5"/>
        <v>0.04320569396060128</v>
      </c>
      <c r="D99" s="16">
        <f t="shared" si="6"/>
        <v>-0.1161378057417828</v>
      </c>
      <c r="E99" s="16">
        <f t="shared" si="7"/>
        <v>-0.06187604712975578</v>
      </c>
      <c r="F99" s="17"/>
      <c r="G99" s="17"/>
      <c r="H99" s="17"/>
      <c r="I99" s="17"/>
      <c r="J99" s="17"/>
      <c r="K99" s="17"/>
      <c r="L99" s="17"/>
      <c r="M99" s="17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5">
      <c r="B100" s="16">
        <f t="shared" si="4"/>
        <v>7.360000000000005</v>
      </c>
      <c r="C100" s="16">
        <f t="shared" si="5"/>
        <v>0.047362389563306004</v>
      </c>
      <c r="D100" s="16">
        <f t="shared" si="6"/>
        <v>-0.11234881457671832</v>
      </c>
      <c r="E100" s="16">
        <f t="shared" si="7"/>
        <v>-0.07086395229589325</v>
      </c>
      <c r="F100" s="17"/>
      <c r="G100" s="17"/>
      <c r="H100" s="17"/>
      <c r="I100" s="17"/>
      <c r="J100" s="17"/>
      <c r="K100" s="17"/>
      <c r="L100" s="17"/>
      <c r="M100" s="17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22" ht="15">
      <c r="B101" s="16">
        <f t="shared" si="4"/>
        <v>7.440000000000005</v>
      </c>
      <c r="C101" s="16">
        <f t="shared" si="5"/>
        <v>0.05132049787704014</v>
      </c>
      <c r="D101" s="16">
        <f t="shared" si="6"/>
        <v>-0.10824317474655511</v>
      </c>
      <c r="E101" s="16">
        <f t="shared" si="7"/>
        <v>-0.07952340627561766</v>
      </c>
      <c r="F101" s="17"/>
      <c r="G101" s="17"/>
      <c r="H101" s="17"/>
      <c r="I101" s="17"/>
      <c r="J101" s="17"/>
      <c r="K101" s="17"/>
      <c r="L101" s="17"/>
      <c r="M101" s="17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2:22" ht="15">
      <c r="B102" s="16">
        <f t="shared" si="4"/>
        <v>7.520000000000005</v>
      </c>
      <c r="C102" s="16">
        <f t="shared" si="5"/>
        <v>0.05506959971389874</v>
      </c>
      <c r="D102" s="16">
        <f t="shared" si="6"/>
        <v>-0.1038376067694432</v>
      </c>
      <c r="E102" s="16">
        <f t="shared" si="7"/>
        <v>-0.08783041481717312</v>
      </c>
      <c r="F102" s="17"/>
      <c r="G102" s="17"/>
      <c r="H102" s="17"/>
      <c r="I102" s="17"/>
      <c r="J102" s="17"/>
      <c r="K102" s="17"/>
      <c r="L102" s="17"/>
      <c r="M102" s="17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2:22" ht="15">
      <c r="B103" s="16">
        <f t="shared" si="4"/>
        <v>7.600000000000005</v>
      </c>
      <c r="C103" s="16">
        <f t="shared" si="5"/>
        <v>0.05860006258635765</v>
      </c>
      <c r="D103" s="16">
        <f t="shared" si="6"/>
        <v>-0.0991496017625346</v>
      </c>
      <c r="E103" s="16">
        <f t="shared" si="7"/>
        <v>-0.09576238295817588</v>
      </c>
      <c r="F103" s="17"/>
      <c r="G103" s="17"/>
      <c r="H103" s="17"/>
      <c r="I103" s="17"/>
      <c r="J103" s="17"/>
      <c r="K103" s="17"/>
      <c r="L103" s="17"/>
      <c r="M103" s="17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2:22" ht="15">
      <c r="B104" s="16">
        <f t="shared" si="4"/>
        <v>7.680000000000005</v>
      </c>
      <c r="C104" s="16">
        <f t="shared" si="5"/>
        <v>0.061903062630734716</v>
      </c>
      <c r="D104" s="16">
        <f t="shared" si="6"/>
        <v>-0.09419735675207581</v>
      </c>
      <c r="E104" s="16">
        <f t="shared" si="7"/>
        <v>-0.10329817149834195</v>
      </c>
      <c r="F104" s="17"/>
      <c r="G104" s="17"/>
      <c r="H104" s="17"/>
      <c r="I104" s="17"/>
      <c r="J104" s="17"/>
      <c r="K104" s="17"/>
      <c r="L104" s="17"/>
      <c r="M104" s="17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2:22" ht="15">
      <c r="B105" s="16">
        <f t="shared" si="4"/>
        <v>7.760000000000005</v>
      </c>
      <c r="C105" s="16">
        <f t="shared" si="5"/>
        <v>0.06497060369501922</v>
      </c>
      <c r="D105" s="16">
        <f t="shared" si="6"/>
        <v>-0.08899970845647427</v>
      </c>
      <c r="E105" s="16">
        <f t="shared" si="7"/>
        <v>-0.11041814817485988</v>
      </c>
      <c r="F105" s="17"/>
      <c r="G105" s="17"/>
      <c r="H105" s="17"/>
      <c r="I105" s="17"/>
      <c r="J105" s="17"/>
      <c r="K105" s="17"/>
      <c r="L105" s="17"/>
      <c r="M105" s="17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2:22" ht="15">
      <c r="B106" s="16">
        <f t="shared" si="4"/>
        <v>7.840000000000005</v>
      </c>
      <c r="C106" s="16">
        <f t="shared" si="5"/>
        <v>0.06779553356206967</v>
      </c>
      <c r="D106" s="16">
        <f t="shared" si="6"/>
        <v>-0.0835760657715087</v>
      </c>
      <c r="E106" s="16">
        <f t="shared" si="7"/>
        <v>-0.11710423343658058</v>
      </c>
      <c r="F106" s="17"/>
      <c r="G106" s="17"/>
      <c r="H106" s="17"/>
      <c r="I106" s="17"/>
      <c r="J106" s="17"/>
      <c r="K106" s="17"/>
      <c r="L106" s="17"/>
      <c r="M106" s="17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2:22" ht="15">
      <c r="B107" s="16">
        <f t="shared" si="4"/>
        <v>7.920000000000005</v>
      </c>
      <c r="C107" s="16">
        <f t="shared" si="5"/>
        <v>0.07037155728867564</v>
      </c>
      <c r="D107" s="16">
        <f t="shared" si="6"/>
        <v>-0.07794634118841465</v>
      </c>
      <c r="E107" s="16">
        <f t="shared" si="7"/>
        <v>-0.12333994073165375</v>
      </c>
      <c r="F107" s="17"/>
      <c r="G107" s="17"/>
      <c r="H107" s="17"/>
      <c r="I107" s="17"/>
      <c r="J107" s="17"/>
      <c r="K107" s="17"/>
      <c r="L107" s="17"/>
      <c r="M107" s="17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2:22" ht="15">
      <c r="B108" s="16">
        <f t="shared" si="4"/>
        <v>8.000000000000005</v>
      </c>
      <c r="C108" s="16">
        <f t="shared" si="5"/>
        <v>0.07269324765042853</v>
      </c>
      <c r="D108" s="16">
        <f t="shared" si="6"/>
        <v>-0.07213088137638037</v>
      </c>
      <c r="E108" s="16">
        <f t="shared" si="7"/>
        <v>-0.12911041124176417</v>
      </c>
      <c r="F108" s="17"/>
      <c r="G108" s="17"/>
      <c r="H108" s="17"/>
      <c r="I108" s="17"/>
      <c r="J108" s="17"/>
      <c r="K108" s="17"/>
      <c r="L108" s="17"/>
      <c r="M108" s="17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2:22" ht="15">
      <c r="B109" s="16">
        <f t="shared" si="4"/>
        <v>8.080000000000005</v>
      </c>
      <c r="C109" s="16">
        <f t="shared" si="5"/>
        <v>0.0747560526917223</v>
      </c>
      <c r="D109" s="16">
        <f t="shared" si="6"/>
        <v>-0.06615039716104258</v>
      </c>
      <c r="E109" s="16">
        <f t="shared" si="7"/>
        <v>-0.13440244301464757</v>
      </c>
      <c r="F109" s="17"/>
      <c r="G109" s="17"/>
      <c r="H109" s="17"/>
      <c r="I109" s="17"/>
      <c r="J109" s="17"/>
      <c r="K109" s="17"/>
      <c r="L109" s="17"/>
      <c r="M109" s="17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2:22" ht="15">
      <c r="B110" s="16">
        <f t="shared" si="4"/>
        <v>8.160000000000005</v>
      </c>
      <c r="C110" s="16">
        <f t="shared" si="5"/>
        <v>0.0765563003894751</v>
      </c>
      <c r="D110" s="16">
        <f t="shared" si="6"/>
        <v>-0.06002589312988457</v>
      </c>
      <c r="E110" s="16">
        <f t="shared" si="7"/>
        <v>-0.13920451446503834</v>
      </c>
      <c r="F110" s="17"/>
      <c r="G110" s="17"/>
      <c r="H110" s="17"/>
      <c r="I110" s="17"/>
      <c r="J110" s="17"/>
      <c r="K110" s="17"/>
      <c r="L110" s="17"/>
      <c r="M110" s="17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2:22" ht="15">
      <c r="B111" s="16">
        <f t="shared" si="4"/>
        <v>8.240000000000006</v>
      </c>
      <c r="C111" s="16">
        <f t="shared" si="5"/>
        <v>0.07809120044830324</v>
      </c>
      <c r="D111" s="16">
        <f t="shared" si="6"/>
        <v>-0.05377859709402031</v>
      </c>
      <c r="E111" s="16">
        <f t="shared" si="7"/>
        <v>-0.14350680223255996</v>
      </c>
      <c r="F111" s="17"/>
      <c r="G111" s="17"/>
      <c r="H111" s="17"/>
      <c r="I111" s="17"/>
      <c r="J111" s="17"/>
      <c r="K111" s="17"/>
      <c r="L111" s="17"/>
      <c r="M111" s="17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2:22" ht="15">
      <c r="B112" s="16">
        <f t="shared" si="4"/>
        <v>8.320000000000006</v>
      </c>
      <c r="C112" s="16">
        <f t="shared" si="5"/>
        <v>0.07935884325385617</v>
      </c>
      <c r="D112" s="16">
        <f t="shared" si="6"/>
        <v>-0.047429889633711815</v>
      </c>
      <c r="E112" s="16">
        <f t="shared" si="7"/>
        <v>-0.1473011934032569</v>
      </c>
      <c r="F112" s="17"/>
      <c r="G112" s="17"/>
      <c r="H112" s="17"/>
      <c r="I112" s="17"/>
      <c r="J112" s="17"/>
      <c r="K112" s="17"/>
      <c r="L112" s="17"/>
      <c r="M112" s="17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2:22" ht="15">
      <c r="B113" s="16">
        <f t="shared" si="4"/>
        <v>8.400000000000006</v>
      </c>
      <c r="C113" s="16">
        <f t="shared" si="5"/>
        <v>0.08035819601981388</v>
      </c>
      <c r="D113" s="16">
        <f t="shared" si="6"/>
        <v>-0.0410012339521267</v>
      </c>
      <c r="E113" s="16">
        <f t="shared" si="7"/>
        <v>-0.15058129211942703</v>
      </c>
      <c r="F113" s="17"/>
      <c r="G113" s="17"/>
      <c r="H113" s="17"/>
      <c r="I113" s="17"/>
      <c r="J113" s="17"/>
      <c r="K113" s="17"/>
      <c r="L113" s="17"/>
      <c r="M113" s="17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2:22" ht="15">
      <c r="B114" s="16">
        <f t="shared" si="4"/>
        <v>8.480000000000006</v>
      </c>
      <c r="C114" s="16">
        <f t="shared" si="5"/>
        <v>0.0810890961726265</v>
      </c>
      <c r="D114" s="16">
        <f t="shared" si="6"/>
        <v>-0.03451410625831658</v>
      </c>
      <c r="E114" s="16">
        <f t="shared" si="7"/>
        <v>-0.15334242062009235</v>
      </c>
      <c r="F114" s="17"/>
      <c r="G114" s="17"/>
      <c r="H114" s="17"/>
      <c r="I114" s="17"/>
      <c r="J114" s="17"/>
      <c r="K114" s="17"/>
      <c r="L114" s="17"/>
      <c r="M114" s="17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2:22" ht="15">
      <c r="B115" s="16">
        <f t="shared" si="4"/>
        <v>8.560000000000006</v>
      </c>
      <c r="C115" s="16">
        <f t="shared" si="5"/>
        <v>0.08155224202641592</v>
      </c>
      <c r="D115" s="16">
        <f t="shared" si="6"/>
        <v>-0.027989926896203304</v>
      </c>
      <c r="E115" s="16">
        <f t="shared" si="7"/>
        <v>-0.1555816147717886</v>
      </c>
      <c r="F115" s="17"/>
      <c r="G115" s="17"/>
      <c r="H115" s="17"/>
      <c r="I115" s="17"/>
      <c r="J115" s="17"/>
      <c r="K115" s="17"/>
      <c r="L115" s="17"/>
      <c r="M115" s="17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2:22" ht="15">
      <c r="B116" s="16">
        <f t="shared" si="4"/>
        <v>8.640000000000006</v>
      </c>
      <c r="C116" s="16">
        <f t="shared" si="5"/>
        <v>0.08174918080853852</v>
      </c>
      <c r="D116" s="16">
        <f t="shared" si="6"/>
        <v>-0.021449992431520223</v>
      </c>
      <c r="E116" s="16">
        <f t="shared" si="7"/>
        <v>-0.15729761416631022</v>
      </c>
      <c r="F116" s="17"/>
      <c r="G116" s="17"/>
      <c r="H116" s="17"/>
      <c r="I116" s="17"/>
      <c r="J116" s="17"/>
      <c r="K116" s="17"/>
      <c r="L116" s="17"/>
      <c r="M116" s="17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2:22" ht="15">
      <c r="B117" s="16">
        <f t="shared" si="4"/>
        <v>8.720000000000006</v>
      </c>
      <c r="C117" s="16">
        <f t="shared" si="5"/>
        <v>0.08168229410410072</v>
      </c>
      <c r="D117" s="16">
        <f t="shared" si="6"/>
        <v>-0.014915408903192165</v>
      </c>
      <c r="E117" s="16">
        <f t="shared" si="7"/>
        <v>-0.1584908468785656</v>
      </c>
      <c r="F117" s="17"/>
      <c r="G117" s="17"/>
      <c r="H117" s="17"/>
      <c r="I117" s="17"/>
      <c r="J117" s="17"/>
      <c r="K117" s="17"/>
      <c r="L117" s="17"/>
      <c r="M117" s="17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2:22" ht="15">
      <c r="B118" s="16">
        <f t="shared" si="4"/>
        <v>8.800000000000006</v>
      </c>
      <c r="C118" s="16">
        <f t="shared" si="5"/>
        <v>0.08135478079520628</v>
      </c>
      <c r="D118" s="16">
        <f t="shared" si="6"/>
        <v>-0.008407026439575662</v>
      </c>
      <c r="E118" s="16">
        <f t="shared" si="7"/>
        <v>-0.15916340899373166</v>
      </c>
      <c r="F118" s="17"/>
      <c r="G118" s="17"/>
      <c r="H118" s="17"/>
      <c r="I118" s="17"/>
      <c r="J118" s="17"/>
      <c r="K118" s="17"/>
      <c r="L118" s="17"/>
      <c r="M118" s="17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2:22" ht="15">
      <c r="B119" s="16">
        <f t="shared" si="4"/>
        <v>8.880000000000006</v>
      </c>
      <c r="C119" s="16">
        <f t="shared" si="5"/>
        <v>0.08077063757787353</v>
      </c>
      <c r="D119" s="16">
        <f t="shared" si="6"/>
        <v>-0.0019453754333457795</v>
      </c>
      <c r="E119" s="16">
        <f t="shared" si="7"/>
        <v>-0.15931903902839933</v>
      </c>
      <c r="F119" s="17"/>
      <c r="G119" s="17"/>
      <c r="H119" s="17"/>
      <c r="I119" s="17"/>
      <c r="J119" s="17"/>
      <c r="K119" s="17"/>
      <c r="L119" s="17"/>
      <c r="M119" s="17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2:22" ht="15">
      <c r="B120" s="16">
        <f t="shared" si="4"/>
        <v>8.960000000000006</v>
      </c>
      <c r="C120" s="16">
        <f t="shared" si="5"/>
        <v>0.07993463714637417</v>
      </c>
      <c r="D120" s="16">
        <f t="shared" si="6"/>
        <v>0.004449395538364154</v>
      </c>
      <c r="E120" s="16">
        <f t="shared" si="7"/>
        <v>-0.15896308738533022</v>
      </c>
      <c r="F120" s="17"/>
      <c r="G120" s="17"/>
      <c r="H120" s="17"/>
      <c r="I120" s="17"/>
      <c r="J120" s="17"/>
      <c r="K120" s="17"/>
      <c r="L120" s="17"/>
      <c r="M120" s="17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2:22" ht="15">
      <c r="B121" s="16">
        <f t="shared" si="4"/>
        <v>9.040000000000006</v>
      </c>
      <c r="C121" s="16">
        <f t="shared" si="5"/>
        <v>0.07885230414119342</v>
      </c>
      <c r="D121" s="16">
        <f t="shared" si="6"/>
        <v>0.010757579869659627</v>
      </c>
      <c r="E121" s="16">
        <f t="shared" si="7"/>
        <v>-0.15810248099575744</v>
      </c>
      <c r="F121" s="17"/>
      <c r="G121" s="17"/>
      <c r="H121" s="17"/>
      <c r="I121" s="17"/>
      <c r="J121" s="17"/>
      <c r="K121" s="17"/>
      <c r="L121" s="17"/>
      <c r="M121" s="17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2:22" ht="15">
      <c r="B122" s="16">
        <f t="shared" si="4"/>
        <v>9.120000000000006</v>
      </c>
      <c r="C122" s="16">
        <f t="shared" si="5"/>
        <v>0.07752988896288028</v>
      </c>
      <c r="D122" s="16">
        <f t="shared" si="6"/>
        <v>0.01695997098669005</v>
      </c>
      <c r="E122" s="16">
        <f t="shared" si="7"/>
        <v>-0.15674568331682223</v>
      </c>
      <c r="F122" s="17"/>
      <c r="G122" s="17"/>
      <c r="H122" s="17"/>
      <c r="I122" s="17"/>
      <c r="J122" s="17"/>
      <c r="K122" s="17"/>
      <c r="L122" s="17"/>
      <c r="M122" s="17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2:22" ht="15">
      <c r="B123" s="16">
        <f t="shared" si="4"/>
        <v>9.200000000000006</v>
      </c>
      <c r="C123" s="16">
        <f t="shared" si="5"/>
        <v>0.07597433955972799</v>
      </c>
      <c r="D123" s="16">
        <f t="shared" si="6"/>
        <v>0.02303791815146829</v>
      </c>
      <c r="E123" s="16">
        <f t="shared" si="7"/>
        <v>-0.15490264986470476</v>
      </c>
      <c r="F123" s="17"/>
      <c r="G123" s="17"/>
      <c r="H123" s="17"/>
      <c r="I123" s="17"/>
      <c r="J123" s="17"/>
      <c r="K123" s="17"/>
      <c r="L123" s="17"/>
      <c r="M123" s="17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2:22" ht="15">
      <c r="B124" s="16">
        <f t="shared" si="4"/>
        <v>9.280000000000006</v>
      </c>
      <c r="C124" s="16">
        <f t="shared" si="5"/>
        <v>0.0741932713024876</v>
      </c>
      <c r="D124" s="16">
        <f t="shared" si="6"/>
        <v>0.028973379855667298</v>
      </c>
      <c r="E124" s="16">
        <f t="shared" si="7"/>
        <v>-0.15258477947625138</v>
      </c>
      <c r="F124" s="17"/>
      <c r="G124" s="17"/>
      <c r="H124" s="17"/>
      <c r="I124" s="17"/>
      <c r="J124" s="17"/>
      <c r="K124" s="17"/>
      <c r="L124" s="17"/>
      <c r="M124" s="17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2:22" ht="15">
      <c r="B125" s="16">
        <f t="shared" si="4"/>
        <v>9.360000000000007</v>
      </c>
      <c r="C125" s="16">
        <f t="shared" si="5"/>
        <v>0.07219493506415847</v>
      </c>
      <c r="D125" s="16">
        <f t="shared" si="6"/>
        <v>0.03474897466079997</v>
      </c>
      <c r="E125" s="16">
        <f t="shared" si="7"/>
        <v>-0.14980486150338737</v>
      </c>
      <c r="F125" s="17"/>
      <c r="G125" s="17"/>
      <c r="H125" s="17"/>
      <c r="I125" s="17"/>
      <c r="J125" s="17"/>
      <c r="K125" s="17"/>
      <c r="L125" s="17"/>
      <c r="M125" s="17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2:22" ht="15">
      <c r="B126" s="16">
        <f t="shared" si="4"/>
        <v>9.440000000000007</v>
      </c>
      <c r="C126" s="16">
        <f t="shared" si="5"/>
        <v>0.06998818362730745</v>
      </c>
      <c r="D126" s="16">
        <f t="shared" si="6"/>
        <v>0.04034802935098457</v>
      </c>
      <c r="E126" s="16">
        <f t="shared" si="7"/>
        <v>-0.1465770191553086</v>
      </c>
      <c r="F126" s="17"/>
      <c r="G126" s="17"/>
      <c r="H126" s="17"/>
      <c r="I126" s="17"/>
      <c r="J126" s="17"/>
      <c r="K126" s="17"/>
      <c r="L126" s="17"/>
      <c r="M126" s="17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2:22" ht="15">
      <c r="B127" s="16">
        <f t="shared" si="4"/>
        <v>9.520000000000007</v>
      </c>
      <c r="C127" s="16">
        <f t="shared" si="5"/>
        <v>0.06758243654533529</v>
      </c>
      <c r="D127" s="16">
        <f t="shared" si="6"/>
        <v>0.04575462427461139</v>
      </c>
      <c r="E127" s="16">
        <f t="shared" si="7"/>
        <v>-0.14291664921333969</v>
      </c>
      <c r="F127" s="17"/>
      <c r="G127" s="17"/>
      <c r="H127" s="17"/>
      <c r="I127" s="17"/>
      <c r="J127" s="17"/>
      <c r="K127" s="17"/>
      <c r="L127" s="17"/>
      <c r="M127" s="17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2:22" ht="15">
      <c r="B128" s="16">
        <f t="shared" si="4"/>
        <v>9.600000000000007</v>
      </c>
      <c r="C128" s="16">
        <f t="shared" si="5"/>
        <v>0.06498764358762578</v>
      </c>
      <c r="D128" s="16">
        <f t="shared" si="6"/>
        <v>0.05095363576162145</v>
      </c>
      <c r="E128" s="16">
        <f t="shared" si="7"/>
        <v>-0.13884035835240996</v>
      </c>
      <c r="F128" s="17"/>
      <c r="G128" s="17"/>
      <c r="H128" s="17"/>
      <c r="I128" s="17"/>
      <c r="J128" s="17"/>
      <c r="K128" s="17"/>
      <c r="L128" s="17"/>
      <c r="M128" s="17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2:22" ht="15">
      <c r="B129" s="16">
        <f t="shared" si="4"/>
        <v>9.680000000000007</v>
      </c>
      <c r="C129" s="16">
        <f t="shared" si="5"/>
        <v>0.0622142469015746</v>
      </c>
      <c r="D129" s="16">
        <f t="shared" si="6"/>
        <v>0.05593077551374742</v>
      </c>
      <c r="E129" s="16">
        <f t="shared" si="7"/>
        <v>-0.13436589631131016</v>
      </c>
      <c r="F129" s="17"/>
      <c r="G129" s="17"/>
      <c r="H129" s="17"/>
      <c r="I129" s="17"/>
      <c r="J129" s="17"/>
      <c r="K129" s="17"/>
      <c r="L129" s="17"/>
      <c r="M129" s="17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2:22" ht="15">
      <c r="B130" s="16">
        <f t="shared" si="4"/>
        <v>9.760000000000007</v>
      </c>
      <c r="C130" s="16">
        <f t="shared" si="5"/>
        <v>0.059273142027096416</v>
      </c>
      <c r="D130" s="16">
        <f t="shared" si="6"/>
        <v>0.06067262687591513</v>
      </c>
      <c r="E130" s="16">
        <f t="shared" si="7"/>
        <v>-0.12951208616123694</v>
      </c>
      <c r="F130" s="17"/>
      <c r="G130" s="17"/>
      <c r="H130" s="17"/>
      <c r="I130" s="17"/>
      <c r="J130" s="17"/>
      <c r="K130" s="17"/>
      <c r="L130" s="17"/>
      <c r="M130" s="17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2:22" ht="15">
      <c r="B131" s="16">
        <f t="shared" si="4"/>
        <v>9.840000000000007</v>
      </c>
      <c r="C131" s="16">
        <f t="shared" si="5"/>
        <v>0.05617563790134632</v>
      </c>
      <c r="D131" s="16">
        <f t="shared" si="6"/>
        <v>0.06516667790802284</v>
      </c>
      <c r="E131" s="16">
        <f t="shared" si="7"/>
        <v>-0.12429875192859512</v>
      </c>
      <c r="F131" s="17"/>
      <c r="G131" s="17"/>
      <c r="H131" s="17"/>
      <c r="I131" s="17"/>
      <c r="J131" s="17"/>
      <c r="K131" s="17"/>
      <c r="L131" s="17"/>
      <c r="M131" s="17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2:22" ht="15">
      <c r="B132" s="16">
        <f t="shared" si="4"/>
        <v>9.920000000000007</v>
      </c>
      <c r="C132" s="16">
        <f t="shared" si="5"/>
        <v>0.05293341599306505</v>
      </c>
      <c r="D132" s="16">
        <f t="shared" si="6"/>
        <v>0.06940135118746804</v>
      </c>
      <c r="E132" s="16">
        <f t="shared" si="7"/>
        <v>-0.11874664383359768</v>
      </c>
      <c r="F132" s="17"/>
      <c r="G132" s="17"/>
      <c r="H132" s="17"/>
      <c r="I132" s="17"/>
      <c r="J132" s="17"/>
      <c r="K132" s="17"/>
      <c r="L132" s="17"/>
      <c r="M132" s="17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2:22" ht="15">
      <c r="B133" s="16">
        <f t="shared" si="4"/>
        <v>10.000000000000007</v>
      </c>
      <c r="C133" s="16">
        <f t="shared" si="5"/>
        <v>0.049558488707165296</v>
      </c>
      <c r="D133" s="16">
        <f t="shared" si="6"/>
        <v>0.07336603028404126</v>
      </c>
      <c r="E133" s="16">
        <f t="shared" si="7"/>
        <v>-0.11287736141087437</v>
      </c>
      <c r="F133" s="17"/>
      <c r="G133" s="17"/>
      <c r="H133" s="17"/>
      <c r="I133" s="17"/>
      <c r="J133" s="17"/>
      <c r="K133" s="17"/>
      <c r="L133" s="17"/>
      <c r="M133" s="17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2:22" ht="15">
      <c r="B134" s="16">
        <f t="shared" si="4"/>
        <v>10.080000000000007</v>
      </c>
      <c r="C134" s="16">
        <f t="shared" si="5"/>
        <v>0.04606315720092055</v>
      </c>
      <c r="D134" s="16">
        <f t="shared" si="6"/>
        <v>0.0770510828601149</v>
      </c>
      <c r="E134" s="16">
        <f t="shared" si="7"/>
        <v>-0.10671327478206517</v>
      </c>
      <c r="F134" s="17"/>
      <c r="G134" s="17"/>
      <c r="H134" s="17"/>
      <c r="I134" s="17"/>
      <c r="J134" s="17"/>
      <c r="K134" s="17"/>
      <c r="L134" s="17"/>
      <c r="M134" s="17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2:22" ht="15">
      <c r="B135" s="16">
        <f t="shared" si="4"/>
        <v>10.160000000000007</v>
      </c>
      <c r="C135" s="16">
        <f t="shared" si="5"/>
        <v>0.04245996875340182</v>
      </c>
      <c r="D135" s="16">
        <f t="shared" si="6"/>
        <v>0.08044788036038705</v>
      </c>
      <c r="E135" s="16">
        <f t="shared" si="7"/>
        <v>-0.10027744435323421</v>
      </c>
      <c r="F135" s="17"/>
      <c r="G135" s="17"/>
      <c r="H135" s="17"/>
      <c r="I135" s="17"/>
      <c r="J135" s="17"/>
      <c r="K135" s="17"/>
      <c r="L135" s="17"/>
      <c r="M135" s="17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2:22" ht="15">
      <c r="B136" s="16">
        <f t="shared" si="4"/>
        <v>10.240000000000007</v>
      </c>
      <c r="C136" s="16">
        <f t="shared" si="5"/>
        <v>0.03876167382963435</v>
      </c>
      <c r="D136" s="16">
        <f t="shared" si="6"/>
        <v>0.0835488142667578</v>
      </c>
      <c r="E136" s="16">
        <f t="shared" si="7"/>
        <v>-0.09359353921189359</v>
      </c>
      <c r="F136" s="17"/>
      <c r="G136" s="17"/>
      <c r="H136" s="17"/>
      <c r="I136" s="17"/>
      <c r="J136" s="17"/>
      <c r="K136" s="17"/>
      <c r="L136" s="17"/>
      <c r="M136" s="17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2:22" ht="15">
      <c r="B137" s="16">
        <f aca="true" t="shared" si="8" ref="B137:B200">B136+B$4</f>
        <v>10.320000000000007</v>
      </c>
      <c r="C137" s="16">
        <f aca="true" t="shared" si="9" ref="C137:C200">-(E136*B$2+D136*B$3*2*SQRT(B$1*B$2))/B$1</f>
        <v>0.034981182980322836</v>
      </c>
      <c r="D137" s="16">
        <f aca="true" t="shared" si="10" ref="D137:D200">D136+C137*B$4</f>
        <v>0.08634730890518362</v>
      </c>
      <c r="E137" s="16">
        <f aca="true" t="shared" si="11" ref="E137:E200">E136+D137*B$4</f>
        <v>-0.0866857544994789</v>
      </c>
      <c r="F137" s="17"/>
      <c r="G137" s="17"/>
      <c r="H137" s="17"/>
      <c r="I137" s="17"/>
      <c r="J137" s="17"/>
      <c r="K137" s="17"/>
      <c r="L137" s="17"/>
      <c r="M137" s="17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2:22" ht="15">
      <c r="B138" s="16">
        <f t="shared" si="8"/>
        <v>10.400000000000007</v>
      </c>
      <c r="C138" s="16">
        <f t="shared" si="9"/>
        <v>0.03113152371692647</v>
      </c>
      <c r="D138" s="16">
        <f t="shared" si="10"/>
        <v>0.08883783080253774</v>
      </c>
      <c r="E138" s="16">
        <f t="shared" si="11"/>
        <v>-0.07957872803527588</v>
      </c>
      <c r="F138" s="17"/>
      <c r="G138" s="17"/>
      <c r="H138" s="17"/>
      <c r="I138" s="17"/>
      <c r="J138" s="17"/>
      <c r="K138" s="17"/>
      <c r="L138" s="17"/>
      <c r="M138" s="17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2:22" ht="15">
      <c r="B139" s="16">
        <f t="shared" si="8"/>
        <v>10.480000000000008</v>
      </c>
      <c r="C139" s="16">
        <f t="shared" si="9"/>
        <v>0.02722579750036242</v>
      </c>
      <c r="D139" s="16">
        <f t="shared" si="10"/>
        <v>0.09101589460256673</v>
      </c>
      <c r="E139" s="16">
        <f t="shared" si="11"/>
        <v>-0.07229745646707054</v>
      </c>
      <c r="F139" s="17"/>
      <c r="G139" s="17"/>
      <c r="H139" s="17"/>
      <c r="I139" s="17"/>
      <c r="J139" s="17"/>
      <c r="K139" s="17"/>
      <c r="L139" s="17"/>
      <c r="M139" s="17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2:22" ht="15">
      <c r="B140" s="16">
        <f t="shared" si="8"/>
        <v>10.560000000000008</v>
      </c>
      <c r="C140" s="16">
        <f t="shared" si="9"/>
        <v>0.023277136979688265</v>
      </c>
      <c r="D140" s="16">
        <f t="shared" si="10"/>
        <v>0.09287806556094179</v>
      </c>
      <c r="E140" s="16">
        <f t="shared" si="11"/>
        <v>-0.0648672112221952</v>
      </c>
      <c r="F140" s="17"/>
      <c r="G140" s="17"/>
      <c r="H140" s="17"/>
      <c r="I140" s="17"/>
      <c r="J140" s="17"/>
      <c r="K140" s="17"/>
      <c r="L140" s="17"/>
      <c r="M140" s="17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2:22" ht="15">
      <c r="B141" s="16">
        <f t="shared" si="8"/>
        <v>10.640000000000008</v>
      </c>
      <c r="C141" s="16">
        <f t="shared" si="9"/>
        <v>0.019298663614771464</v>
      </c>
      <c r="D141" s="16">
        <f t="shared" si="10"/>
        <v>0.09442195865012351</v>
      </c>
      <c r="E141" s="16">
        <f t="shared" si="11"/>
        <v>-0.05731345453018532</v>
      </c>
      <c r="F141" s="17"/>
      <c r="G141" s="17"/>
      <c r="H141" s="17"/>
      <c r="I141" s="17"/>
      <c r="J141" s="17"/>
      <c r="K141" s="17"/>
      <c r="L141" s="17"/>
      <c r="M141" s="17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2:22" ht="15">
      <c r="B142" s="16">
        <f t="shared" si="8"/>
        <v>10.720000000000008</v>
      </c>
      <c r="C142" s="16">
        <f t="shared" si="9"/>
        <v>0.015303445814209032</v>
      </c>
      <c r="D142" s="16">
        <f t="shared" si="10"/>
        <v>0.09564623431526023</v>
      </c>
      <c r="E142" s="16">
        <f t="shared" si="11"/>
        <v>-0.0496617557849645</v>
      </c>
      <c r="F142" s="17"/>
      <c r="G142" s="17"/>
      <c r="H142" s="17"/>
      <c r="I142" s="17"/>
      <c r="J142" s="17"/>
      <c r="K142" s="17"/>
      <c r="L142" s="17"/>
      <c r="M142" s="17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2:22" ht="15">
      <c r="B143" s="16">
        <f t="shared" si="8"/>
        <v>10.800000000000008</v>
      </c>
      <c r="C143" s="16">
        <f t="shared" si="9"/>
        <v>0.011304457716626653</v>
      </c>
      <c r="D143" s="16">
        <f t="shared" si="10"/>
        <v>0.09655059093259036</v>
      </c>
      <c r="E143" s="16">
        <f t="shared" si="11"/>
        <v>-0.04193770851035727</v>
      </c>
      <c r="F143" s="17"/>
      <c r="G143" s="17"/>
      <c r="H143" s="17"/>
      <c r="I143" s="17"/>
      <c r="J143" s="17"/>
      <c r="K143" s="17"/>
      <c r="L143" s="17"/>
      <c r="M143" s="17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2:22" ht="15">
      <c r="B144" s="16">
        <f t="shared" si="8"/>
        <v>10.880000000000008</v>
      </c>
      <c r="C144" s="16">
        <f t="shared" si="9"/>
        <v>0.007314538739978026</v>
      </c>
      <c r="D144" s="16">
        <f t="shared" si="10"/>
        <v>0.0971357540317886</v>
      </c>
      <c r="E144" s="16">
        <f t="shared" si="11"/>
        <v>-0.03416684818781418</v>
      </c>
      <c r="F144" s="17"/>
      <c r="G144" s="17"/>
      <c r="H144" s="17"/>
      <c r="I144" s="17"/>
      <c r="J144" s="17"/>
      <c r="K144" s="17"/>
      <c r="L144" s="17"/>
      <c r="M144" s="17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2:22" ht="15">
      <c r="B145" s="16">
        <f t="shared" si="8"/>
        <v>10.960000000000008</v>
      </c>
      <c r="C145" s="16">
        <f t="shared" si="9"/>
        <v>0.00334635401959784</v>
      </c>
      <c r="D145" s="16">
        <f t="shared" si="10"/>
        <v>0.09740346235335644</v>
      </c>
      <c r="E145" s="16">
        <f t="shared" si="11"/>
        <v>-0.026374571199545664</v>
      </c>
      <c r="F145" s="17"/>
      <c r="G145" s="17"/>
      <c r="H145" s="17"/>
      <c r="I145" s="17"/>
      <c r="J145" s="17"/>
      <c r="K145" s="17"/>
      <c r="L145" s="17"/>
      <c r="M145" s="17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2:22" ht="15">
      <c r="B146" s="16">
        <f t="shared" si="8"/>
        <v>11.040000000000008</v>
      </c>
      <c r="C146" s="16">
        <f t="shared" si="9"/>
        <v>-0.0005876441484485555</v>
      </c>
      <c r="D146" s="16">
        <f t="shared" si="10"/>
        <v>0.09735645082148055</v>
      </c>
      <c r="E146" s="16">
        <f t="shared" si="11"/>
        <v>-0.01858605513382722</v>
      </c>
      <c r="F146" s="17"/>
      <c r="G146" s="17"/>
      <c r="H146" s="17"/>
      <c r="I146" s="17"/>
      <c r="J146" s="17"/>
      <c r="K146" s="17"/>
      <c r="L146" s="17"/>
      <c r="M146" s="17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2:22" ht="15">
      <c r="B147" s="16">
        <f t="shared" si="8"/>
        <v>11.120000000000008</v>
      </c>
      <c r="C147" s="16">
        <f t="shared" si="9"/>
        <v>-0.004475253746711096</v>
      </c>
      <c r="D147" s="16">
        <f t="shared" si="10"/>
        <v>0.09699843052174366</v>
      </c>
      <c r="E147" s="16">
        <f t="shared" si="11"/>
        <v>-0.010826180692087729</v>
      </c>
      <c r="F147" s="17"/>
      <c r="G147" s="17"/>
      <c r="H147" s="17"/>
      <c r="I147" s="17"/>
      <c r="J147" s="17"/>
      <c r="K147" s="17"/>
      <c r="L147" s="17"/>
      <c r="M147" s="17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2:22" ht="15">
      <c r="B148" s="16">
        <f t="shared" si="8"/>
        <v>11.200000000000008</v>
      </c>
      <c r="C148" s="16">
        <f t="shared" si="9"/>
        <v>-0.008304559251231563</v>
      </c>
      <c r="D148" s="16">
        <f t="shared" si="10"/>
        <v>0.09633406578164513</v>
      </c>
      <c r="E148" s="16">
        <f t="shared" si="11"/>
        <v>-0.0031194554295561174</v>
      </c>
      <c r="F148" s="17"/>
      <c r="G148" s="17"/>
      <c r="H148" s="17"/>
      <c r="I148" s="17"/>
      <c r="J148" s="17"/>
      <c r="K148" s="17"/>
      <c r="L148" s="17"/>
      <c r="M148" s="17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2:22" ht="15">
      <c r="B149" s="16">
        <f t="shared" si="8"/>
        <v>11.280000000000008</v>
      </c>
      <c r="C149" s="16">
        <f t="shared" si="9"/>
        <v>-0.012063966519916387</v>
      </c>
      <c r="D149" s="16">
        <f t="shared" si="10"/>
        <v>0.09536894846005183</v>
      </c>
      <c r="E149" s="16">
        <f t="shared" si="11"/>
        <v>0.004510060447248029</v>
      </c>
      <c r="F149" s="17"/>
      <c r="G149" s="17"/>
      <c r="H149" s="17"/>
      <c r="I149" s="17"/>
      <c r="J149" s="17"/>
      <c r="K149" s="17"/>
      <c r="L149" s="17"/>
      <c r="M149" s="17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2:22" ht="15">
      <c r="B150" s="16">
        <f t="shared" si="8"/>
        <v>11.360000000000008</v>
      </c>
      <c r="C150" s="16">
        <f t="shared" si="9"/>
        <v>-0.015742236257770614</v>
      </c>
      <c r="D150" s="16">
        <f t="shared" si="10"/>
        <v>0.09410956955943017</v>
      </c>
      <c r="E150" s="16">
        <f t="shared" si="11"/>
        <v>0.012038826012002443</v>
      </c>
      <c r="F150" s="17"/>
      <c r="G150" s="17"/>
      <c r="H150" s="17"/>
      <c r="I150" s="17"/>
      <c r="J150" s="17"/>
      <c r="K150" s="17"/>
      <c r="L150" s="17"/>
      <c r="M150" s="17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2:22" ht="15">
      <c r="B151" s="16">
        <f t="shared" si="8"/>
        <v>11.440000000000008</v>
      </c>
      <c r="C151" s="16">
        <f t="shared" si="9"/>
        <v>-0.019328515968005257</v>
      </c>
      <c r="D151" s="16">
        <f t="shared" si="10"/>
        <v>0.09256328828198976</v>
      </c>
      <c r="E151" s="16">
        <f t="shared" si="11"/>
        <v>0.019443889074561623</v>
      </c>
      <c r="F151" s="17"/>
      <c r="G151" s="17"/>
      <c r="H151" s="17"/>
      <c r="I151" s="17"/>
      <c r="J151" s="17"/>
      <c r="K151" s="17"/>
      <c r="L151" s="17"/>
      <c r="M151" s="17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2:22" ht="15">
      <c r="B152" s="16">
        <f t="shared" si="8"/>
        <v>11.520000000000008</v>
      </c>
      <c r="C152" s="16">
        <f t="shared" si="9"/>
        <v>-0.022812370303904865</v>
      </c>
      <c r="D152" s="16">
        <f t="shared" si="10"/>
        <v>0.09073829865767737</v>
      </c>
      <c r="E152" s="16">
        <f t="shared" si="11"/>
        <v>0.026702952967175814</v>
      </c>
      <c r="F152" s="17"/>
      <c r="G152" s="17"/>
      <c r="H152" s="17"/>
      <c r="I152" s="17"/>
      <c r="J152" s="17"/>
      <c r="K152" s="17"/>
      <c r="L152" s="17"/>
      <c r="M152" s="17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2:22" ht="15">
      <c r="B153" s="16">
        <f t="shared" si="8"/>
        <v>11.600000000000009</v>
      </c>
      <c r="C153" s="16">
        <f t="shared" si="9"/>
        <v>-0.02618380974242268</v>
      </c>
      <c r="D153" s="16">
        <f t="shared" si="10"/>
        <v>0.08864359387828355</v>
      </c>
      <c r="E153" s="16">
        <f t="shared" si="11"/>
        <v>0.0337944404774385</v>
      </c>
      <c r="F153" s="17"/>
      <c r="G153" s="17"/>
      <c r="H153" s="17"/>
      <c r="I153" s="17"/>
      <c r="J153" s="17"/>
      <c r="K153" s="17"/>
      <c r="L153" s="17"/>
      <c r="M153" s="17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2:22" ht="15">
      <c r="B154" s="16">
        <f t="shared" si="8"/>
        <v>11.680000000000009</v>
      </c>
      <c r="C154" s="16">
        <f t="shared" si="9"/>
        <v>-0.029433317506735376</v>
      </c>
      <c r="D154" s="16">
        <f t="shared" si="10"/>
        <v>0.08628892847774472</v>
      </c>
      <c r="E154" s="16">
        <f t="shared" si="11"/>
        <v>0.040697554755658075</v>
      </c>
      <c r="F154" s="17"/>
      <c r="G154" s="17"/>
      <c r="H154" s="17"/>
      <c r="I154" s="17"/>
      <c r="J154" s="17"/>
      <c r="K154" s="17"/>
      <c r="L154" s="17"/>
      <c r="M154" s="17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2:22" ht="15">
      <c r="B155" s="16">
        <f t="shared" si="8"/>
        <v>11.760000000000009</v>
      </c>
      <c r="C155" s="16">
        <f t="shared" si="9"/>
        <v>-0.0325518746714159</v>
      </c>
      <c r="D155" s="16">
        <f t="shared" si="10"/>
        <v>0.08368477850403144</v>
      </c>
      <c r="E155" s="16">
        <f t="shared" si="11"/>
        <v>0.04739233703598059</v>
      </c>
      <c r="F155" s="17"/>
      <c r="G155" s="17"/>
      <c r="H155" s="17"/>
      <c r="I155" s="17"/>
      <c r="J155" s="17"/>
      <c r="K155" s="17"/>
      <c r="L155" s="17"/>
      <c r="M155" s="17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2:22" ht="15">
      <c r="B156" s="16">
        <f t="shared" si="8"/>
        <v>11.840000000000009</v>
      </c>
      <c r="C156" s="16">
        <f t="shared" si="9"/>
        <v>-0.03553098339044927</v>
      </c>
      <c r="D156" s="16">
        <f t="shared" si="10"/>
        <v>0.0808422998327955</v>
      </c>
      <c r="E156" s="16">
        <f t="shared" si="11"/>
        <v>0.05385972102260424</v>
      </c>
      <c r="F156" s="17"/>
      <c r="G156" s="17"/>
      <c r="H156" s="17"/>
      <c r="I156" s="17"/>
      <c r="J156" s="17"/>
      <c r="K156" s="17"/>
      <c r="L156" s="17"/>
      <c r="M156" s="17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2:22" ht="15">
      <c r="B157" s="16">
        <f t="shared" si="8"/>
        <v>11.920000000000009</v>
      </c>
      <c r="C157" s="16">
        <f t="shared" si="9"/>
        <v>-0.03836268819499928</v>
      </c>
      <c r="D157" s="16">
        <f t="shared" si="10"/>
        <v>0.07777328477719556</v>
      </c>
      <c r="E157" s="16">
        <f t="shared" si="11"/>
        <v>0.06008158380477988</v>
      </c>
      <c r="F157" s="17"/>
      <c r="G157" s="17"/>
      <c r="H157" s="17"/>
      <c r="I157" s="17"/>
      <c r="J157" s="17"/>
      <c r="K157" s="17"/>
      <c r="L157" s="17"/>
      <c r="M157" s="17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2:22" ht="15">
      <c r="B158" s="16">
        <f t="shared" si="8"/>
        <v>12.000000000000009</v>
      </c>
      <c r="C158" s="16">
        <f t="shared" si="9"/>
        <v>-0.04103959531461143</v>
      </c>
      <c r="D158" s="16">
        <f t="shared" si="10"/>
        <v>0.07449011715202664</v>
      </c>
      <c r="E158" s="16">
        <f t="shared" si="11"/>
        <v>0.06604079317694202</v>
      </c>
      <c r="F158" s="17"/>
      <c r="G158" s="17"/>
      <c r="H158" s="17"/>
      <c r="I158" s="17"/>
      <c r="J158" s="17"/>
      <c r="K158" s="17"/>
      <c r="L158" s="17"/>
      <c r="M158" s="17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2:22" ht="15">
      <c r="B159" s="16">
        <f t="shared" si="8"/>
        <v>12.080000000000009</v>
      </c>
      <c r="C159" s="16">
        <f t="shared" si="9"/>
        <v>-0.043554889982386685</v>
      </c>
      <c r="D159" s="16">
        <f t="shared" si="10"/>
        <v>0.0710057259534357</v>
      </c>
      <c r="E159" s="16">
        <f t="shared" si="11"/>
        <v>0.07172125125321688</v>
      </c>
      <c r="F159" s="17"/>
      <c r="G159" s="17"/>
      <c r="H159" s="17"/>
      <c r="I159" s="17"/>
      <c r="J159" s="17"/>
      <c r="K159" s="17"/>
      <c r="L159" s="17"/>
      <c r="M159" s="17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2:22" ht="15">
      <c r="B160" s="16">
        <f t="shared" si="8"/>
        <v>12.160000000000009</v>
      </c>
      <c r="C160" s="16">
        <f t="shared" si="9"/>
        <v>-0.04590235169155804</v>
      </c>
      <c r="D160" s="16">
        <f t="shared" si="10"/>
        <v>0.06733353781811105</v>
      </c>
      <c r="E160" s="16">
        <f t="shared" si="11"/>
        <v>0.07710793427866576</v>
      </c>
      <c r="F160" s="17"/>
      <c r="G160" s="17"/>
      <c r="H160" s="17"/>
      <c r="I160" s="17"/>
      <c r="J160" s="17"/>
      <c r="K160" s="17"/>
      <c r="L160" s="17"/>
      <c r="M160" s="17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2:22" ht="15">
      <c r="B161" s="16">
        <f t="shared" si="8"/>
        <v>12.240000000000009</v>
      </c>
      <c r="C161" s="16">
        <f t="shared" si="9"/>
        <v>-0.048076367377826314</v>
      </c>
      <c r="D161" s="16">
        <f t="shared" si="10"/>
        <v>0.06348742842788495</v>
      </c>
      <c r="E161" s="16">
        <f t="shared" si="11"/>
        <v>0.08218692855289655</v>
      </c>
      <c r="F161" s="17"/>
      <c r="G161" s="17"/>
      <c r="H161" s="17"/>
      <c r="I161" s="17"/>
      <c r="J161" s="17"/>
      <c r="K161" s="17"/>
      <c r="L161" s="17"/>
      <c r="M161" s="17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2:22" ht="15">
      <c r="B162" s="16">
        <f t="shared" si="8"/>
        <v>12.32000000000001</v>
      </c>
      <c r="C162" s="16">
        <f t="shared" si="9"/>
        <v>-0.050071942508738886</v>
      </c>
      <c r="D162" s="16">
        <f t="shared" si="10"/>
        <v>0.059481673027185836</v>
      </c>
      <c r="E162" s="16">
        <f t="shared" si="11"/>
        <v>0.08694546239507142</v>
      </c>
      <c r="F162" s="17"/>
      <c r="G162" s="17"/>
      <c r="H162" s="17"/>
      <c r="I162" s="17"/>
      <c r="J162" s="17"/>
      <c r="K162" s="17"/>
      <c r="L162" s="17"/>
      <c r="M162" s="17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2:22" ht="15">
      <c r="B163" s="16">
        <f t="shared" si="8"/>
        <v>12.40000000000001</v>
      </c>
      <c r="C163" s="16">
        <f t="shared" si="9"/>
        <v>-0.05188471006830452</v>
      </c>
      <c r="D163" s="16">
        <f t="shared" si="10"/>
        <v>0.05533089622172147</v>
      </c>
      <c r="E163" s="16">
        <f t="shared" si="11"/>
        <v>0.09137193409280914</v>
      </c>
      <c r="F163" s="17"/>
      <c r="G163" s="17"/>
      <c r="H163" s="17"/>
      <c r="I163" s="17"/>
      <c r="J163" s="17"/>
      <c r="K163" s="17"/>
      <c r="L163" s="17"/>
      <c r="M163" s="17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2:22" ht="15">
      <c r="B164" s="16">
        <f t="shared" si="8"/>
        <v>12.48000000000001</v>
      </c>
      <c r="C164" s="16">
        <f t="shared" si="9"/>
        <v>-0.05351093743190624</v>
      </c>
      <c r="D164" s="16">
        <f t="shared" si="10"/>
        <v>0.05105002122716897</v>
      </c>
      <c r="E164" s="16">
        <f t="shared" si="11"/>
        <v>0.09545593579098266</v>
      </c>
      <c r="F164" s="17"/>
      <c r="G164" s="17"/>
      <c r="H164" s="17"/>
      <c r="I164" s="17"/>
      <c r="J164" s="17"/>
      <c r="K164" s="17"/>
      <c r="L164" s="17"/>
      <c r="M164" s="17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2:22" ht="15">
      <c r="B165" s="16">
        <f t="shared" si="8"/>
        <v>12.56000000000001</v>
      </c>
      <c r="C165" s="16">
        <f t="shared" si="9"/>
        <v>-0.05494753113338101</v>
      </c>
      <c r="D165" s="16">
        <f t="shared" si="10"/>
        <v>0.04665421873649849</v>
      </c>
      <c r="E165" s="16">
        <f t="shared" si="11"/>
        <v>0.09918827328990254</v>
      </c>
      <c r="F165" s="17"/>
      <c r="G165" s="17"/>
      <c r="H165" s="17"/>
      <c r="I165" s="17"/>
      <c r="J165" s="17"/>
      <c r="K165" s="17"/>
      <c r="L165" s="17"/>
      <c r="M165" s="17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2:22" ht="15">
      <c r="B166" s="16">
        <f t="shared" si="8"/>
        <v>12.64000000000001</v>
      </c>
      <c r="C166" s="16">
        <f t="shared" si="9"/>
        <v>-0.056192039532858985</v>
      </c>
      <c r="D166" s="16">
        <f t="shared" si="10"/>
        <v>0.04215885557386977</v>
      </c>
      <c r="E166" s="16">
        <f t="shared" si="11"/>
        <v>0.10256098173581213</v>
      </c>
      <c r="F166" s="17"/>
      <c r="G166" s="17"/>
      <c r="H166" s="17"/>
      <c r="I166" s="17"/>
      <c r="J166" s="17"/>
      <c r="K166" s="17"/>
      <c r="L166" s="17"/>
      <c r="M166" s="17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2:22" ht="15">
      <c r="B167" s="16">
        <f t="shared" si="8"/>
        <v>12.72000000000001</v>
      </c>
      <c r="C167" s="16">
        <f t="shared" si="9"/>
        <v>-0.057242653400575584</v>
      </c>
      <c r="D167" s="16">
        <f t="shared" si="10"/>
        <v>0.03757944330182372</v>
      </c>
      <c r="E167" s="16">
        <f t="shared" si="11"/>
        <v>0.10556733719995803</v>
      </c>
      <c r="F167" s="17"/>
      <c r="G167" s="17"/>
      <c r="H167" s="17"/>
      <c r="I167" s="17"/>
      <c r="J167" s="17"/>
      <c r="K167" s="17"/>
      <c r="L167" s="17"/>
      <c r="M167" s="17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2:22" ht="15">
      <c r="B168" s="16">
        <f t="shared" si="8"/>
        <v>12.80000000000001</v>
      </c>
      <c r="C168" s="16">
        <f t="shared" si="9"/>
        <v>-0.058098204438366004</v>
      </c>
      <c r="D168" s="16">
        <f t="shared" si="10"/>
        <v>0.032931586946754444</v>
      </c>
      <c r="E168" s="16">
        <f t="shared" si="11"/>
        <v>0.1082018641556984</v>
      </c>
      <c r="F168" s="17"/>
      <c r="G168" s="17"/>
      <c r="H168" s="17"/>
      <c r="I168" s="17"/>
      <c r="J168" s="17"/>
      <c r="K168" s="17"/>
      <c r="L168" s="17"/>
      <c r="M168" s="17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2:22" ht="15">
      <c r="B169" s="16">
        <f t="shared" si="8"/>
        <v>12.88000000000001</v>
      </c>
      <c r="C169" s="16">
        <f t="shared" si="9"/>
        <v>-0.05875816176690609</v>
      </c>
      <c r="D169" s="16">
        <f t="shared" si="10"/>
        <v>0.028230934005401956</v>
      </c>
      <c r="E169" s="16">
        <f t="shared" si="11"/>
        <v>0.11046033887613055</v>
      </c>
      <c r="F169" s="17"/>
      <c r="G169" s="17"/>
      <c r="H169" s="17"/>
      <c r="I169" s="17"/>
      <c r="J169" s="17"/>
      <c r="K169" s="17"/>
      <c r="L169" s="17"/>
      <c r="M169" s="17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2:22" ht="15">
      <c r="B170" s="16">
        <f t="shared" si="8"/>
        <v>12.96000000000001</v>
      </c>
      <c r="C170" s="16">
        <f t="shared" si="9"/>
        <v>-0.0592226264129552</v>
      </c>
      <c r="D170" s="16">
        <f t="shared" si="10"/>
        <v>0.02349312389236554</v>
      </c>
      <c r="E170" s="16">
        <f t="shared" si="11"/>
        <v>0.1123397887875198</v>
      </c>
      <c r="F170" s="17"/>
      <c r="G170" s="17"/>
      <c r="H170" s="17"/>
      <c r="I170" s="17"/>
      <c r="J170" s="17"/>
      <c r="K170" s="17"/>
      <c r="L170" s="17"/>
      <c r="M170" s="17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2:22" ht="15">
      <c r="B171" s="16">
        <f t="shared" si="8"/>
        <v>13.04000000000001</v>
      </c>
      <c r="C171" s="16">
        <f t="shared" si="9"/>
        <v>-0.05949232383686937</v>
      </c>
      <c r="D171" s="16">
        <f t="shared" si="10"/>
        <v>0.018733737985415992</v>
      </c>
      <c r="E171" s="16">
        <f t="shared" si="11"/>
        <v>0.11383848782635307</v>
      </c>
      <c r="F171" s="17"/>
      <c r="G171" s="17"/>
      <c r="H171" s="17"/>
      <c r="I171" s="17"/>
      <c r="J171" s="17"/>
      <c r="K171" s="17"/>
      <c r="L171" s="17"/>
      <c r="M171" s="17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2:22" ht="15">
      <c r="B172" s="16">
        <f t="shared" si="8"/>
        <v>13.12000000000001</v>
      </c>
      <c r="C172" s="16">
        <f t="shared" si="9"/>
        <v>-0.05956859454646847</v>
      </c>
      <c r="D172" s="16">
        <f t="shared" si="10"/>
        <v>0.013968250421698514</v>
      </c>
      <c r="E172" s="16">
        <f t="shared" si="11"/>
        <v>0.11495594786008895</v>
      </c>
      <c r="F172" s="17"/>
      <c r="G172" s="17"/>
      <c r="H172" s="17"/>
      <c r="I172" s="17"/>
      <c r="J172" s="17"/>
      <c r="K172" s="17"/>
      <c r="L172" s="17"/>
      <c r="M172" s="17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2:22" ht="15">
      <c r="B173" s="16">
        <f t="shared" si="8"/>
        <v>13.20000000000001</v>
      </c>
      <c r="C173" s="16">
        <f t="shared" si="9"/>
        <v>-0.05945338284894345</v>
      </c>
      <c r="D173" s="16">
        <f t="shared" si="10"/>
        <v>0.009211979793783038</v>
      </c>
      <c r="E173" s="16">
        <f t="shared" si="11"/>
        <v>0.11569290624359159</v>
      </c>
      <c r="F173" s="17"/>
      <c r="G173" s="17"/>
      <c r="H173" s="17"/>
      <c r="I173" s="17"/>
      <c r="J173" s="17"/>
      <c r="K173" s="17"/>
      <c r="L173" s="17"/>
      <c r="M173" s="17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2:22" ht="15">
      <c r="B174" s="16">
        <f t="shared" si="8"/>
        <v>13.28000000000001</v>
      </c>
      <c r="C174" s="16">
        <f t="shared" si="9"/>
        <v>-0.05914922379786328</v>
      </c>
      <c r="D174" s="16">
        <f t="shared" si="10"/>
        <v>0.004480041889953975</v>
      </c>
      <c r="E174" s="16">
        <f t="shared" si="11"/>
        <v>0.1160513095947879</v>
      </c>
      <c r="F174" s="17"/>
      <c r="G174" s="17"/>
      <c r="H174" s="17"/>
      <c r="I174" s="17"/>
      <c r="J174" s="17"/>
      <c r="K174" s="17"/>
      <c r="L174" s="17"/>
      <c r="M174" s="17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2:22" ht="15">
      <c r="B175" s="16">
        <f t="shared" si="8"/>
        <v>13.36000000000001</v>
      </c>
      <c r="C175" s="16">
        <f t="shared" si="9"/>
        <v>-0.0586592283974712</v>
      </c>
      <c r="D175" s="16">
        <f t="shared" si="10"/>
        <v>-0.00021269638184372164</v>
      </c>
      <c r="E175" s="16">
        <f t="shared" si="11"/>
        <v>0.11603429388424041</v>
      </c>
      <c r="F175" s="17"/>
      <c r="G175" s="17"/>
      <c r="H175" s="17"/>
      <c r="I175" s="17"/>
      <c r="J175" s="17"/>
      <c r="K175" s="17"/>
      <c r="L175" s="17"/>
      <c r="M175" s="17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2:22" ht="15">
      <c r="B176" s="16">
        <f t="shared" si="8"/>
        <v>13.44000000000001</v>
      </c>
      <c r="C176" s="16">
        <f t="shared" si="9"/>
        <v>-0.0579870671313331</v>
      </c>
      <c r="D176" s="16">
        <f t="shared" si="10"/>
        <v>-0.00485166175235037</v>
      </c>
      <c r="E176" s="16">
        <f t="shared" si="11"/>
        <v>0.11564616094405239</v>
      </c>
      <c r="F176" s="17"/>
      <c r="G176" s="17"/>
      <c r="H176" s="17"/>
      <c r="I176" s="17"/>
      <c r="J176" s="17"/>
      <c r="K176" s="17"/>
      <c r="L176" s="17"/>
      <c r="M176" s="17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2:22" ht="15">
      <c r="B177" s="16">
        <f t="shared" si="8"/>
        <v>13.52000000000001</v>
      </c>
      <c r="C177" s="16">
        <f t="shared" si="9"/>
        <v>-0.05713695188700412</v>
      </c>
      <c r="D177" s="16">
        <f t="shared" si="10"/>
        <v>-0.009422617903310698</v>
      </c>
      <c r="E177" s="16">
        <f t="shared" si="11"/>
        <v>0.11489235151178753</v>
      </c>
      <c r="F177" s="17"/>
      <c r="G177" s="17"/>
      <c r="H177" s="17"/>
      <c r="I177" s="17"/>
      <c r="J177" s="17"/>
      <c r="K177" s="17"/>
      <c r="L177" s="17"/>
      <c r="M177" s="17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2:22" ht="15">
      <c r="B178" s="16">
        <f t="shared" si="8"/>
        <v>13.60000000000001</v>
      </c>
      <c r="C178" s="16">
        <f t="shared" si="9"/>
        <v>-0.056113616352701616</v>
      </c>
      <c r="D178" s="16">
        <f t="shared" si="10"/>
        <v>-0.013911707211526828</v>
      </c>
      <c r="E178" s="16">
        <f t="shared" si="11"/>
        <v>0.11377941493486539</v>
      </c>
      <c r="F178" s="17"/>
      <c r="G178" s="17"/>
      <c r="H178" s="17"/>
      <c r="I178" s="17"/>
      <c r="J178" s="17"/>
      <c r="K178" s="17"/>
      <c r="L178" s="17"/>
      <c r="M178" s="17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2:22" ht="15">
      <c r="B179" s="16">
        <f t="shared" si="8"/>
        <v>13.68000000000001</v>
      </c>
      <c r="C179" s="16">
        <f t="shared" si="9"/>
        <v>-0.05492229496600221</v>
      </c>
      <c r="D179" s="16">
        <f t="shared" si="10"/>
        <v>-0.018305490808807005</v>
      </c>
      <c r="E179" s="16">
        <f t="shared" si="11"/>
        <v>0.11231497567016083</v>
      </c>
      <c r="F179" s="17"/>
      <c r="G179" s="17"/>
      <c r="H179" s="17"/>
      <c r="I179" s="17"/>
      <c r="J179" s="17"/>
      <c r="K179" s="17"/>
      <c r="L179" s="17"/>
      <c r="M179" s="17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2:22" ht="15">
      <c r="B180" s="16">
        <f t="shared" si="8"/>
        <v>13.76000000000001</v>
      </c>
      <c r="C180" s="16">
        <f t="shared" si="9"/>
        <v>-0.05356870049830932</v>
      </c>
      <c r="D180" s="16">
        <f t="shared" si="10"/>
        <v>-0.02259098684867175</v>
      </c>
      <c r="E180" s="16">
        <f t="shared" si="11"/>
        <v>0.11050769672226708</v>
      </c>
      <c r="F180" s="17"/>
      <c r="G180" s="17"/>
      <c r="H180" s="17"/>
      <c r="I180" s="17"/>
      <c r="J180" s="17"/>
      <c r="K180" s="17"/>
      <c r="L180" s="17"/>
      <c r="M180" s="17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2:22" ht="15">
      <c r="B181" s="16">
        <f t="shared" si="8"/>
        <v>13.84000000000001</v>
      </c>
      <c r="C181" s="16">
        <f t="shared" si="9"/>
        <v>-0.05205900036225516</v>
      </c>
      <c r="D181" s="16">
        <f t="shared" si="10"/>
        <v>-0.026755706877652163</v>
      </c>
      <c r="E181" s="16">
        <f t="shared" si="11"/>
        <v>0.10836724017205492</v>
      </c>
      <c r="F181" s="17"/>
      <c r="G181" s="17"/>
      <c r="H181" s="17"/>
      <c r="I181" s="17"/>
      <c r="J181" s="17"/>
      <c r="K181" s="17"/>
      <c r="L181" s="17"/>
      <c r="M181" s="17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2:22" ht="15">
      <c r="B182" s="16">
        <f t="shared" si="8"/>
        <v>13.92000000000001</v>
      </c>
      <c r="C182" s="16">
        <f t="shared" si="9"/>
        <v>-0.050399791732301975</v>
      </c>
      <c r="D182" s="16">
        <f t="shared" si="10"/>
        <v>-0.03078769021623632</v>
      </c>
      <c r="E182" s="16">
        <f t="shared" si="11"/>
        <v>0.10590422495475602</v>
      </c>
      <c r="F182" s="17"/>
      <c r="G182" s="17"/>
      <c r="H182" s="17"/>
      <c r="I182" s="17"/>
      <c r="J182" s="17"/>
      <c r="K182" s="17"/>
      <c r="L182" s="17"/>
      <c r="M182" s="17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2:22" ht="15">
      <c r="B183" s="16">
        <f t="shared" si="8"/>
        <v>14.00000000000001</v>
      </c>
      <c r="C183" s="16">
        <f t="shared" si="9"/>
        <v>-0.04859807557158372</v>
      </c>
      <c r="D183" s="16">
        <f t="shared" si="10"/>
        <v>-0.03467553626196302</v>
      </c>
      <c r="E183" s="16">
        <f t="shared" si="11"/>
        <v>0.10313018205379898</v>
      </c>
      <c r="F183" s="17"/>
      <c r="G183" s="17"/>
      <c r="H183" s="17"/>
      <c r="I183" s="17"/>
      <c r="J183" s="17"/>
      <c r="K183" s="17"/>
      <c r="L183" s="17"/>
      <c r="M183" s="17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2:22" ht="15">
      <c r="B184" s="16">
        <f t="shared" si="8"/>
        <v>14.08000000000001</v>
      </c>
      <c r="C184" s="16">
        <f t="shared" si="9"/>
        <v>-0.04666122966047667</v>
      </c>
      <c r="D184" s="16">
        <f t="shared" si="10"/>
        <v>-0.038408434634801154</v>
      </c>
      <c r="E184" s="16">
        <f t="shared" si="11"/>
        <v>0.1000575072830149</v>
      </c>
      <c r="F184" s="17"/>
      <c r="G184" s="17"/>
      <c r="H184" s="17"/>
      <c r="I184" s="17"/>
      <c r="J184" s="17"/>
      <c r="K184" s="17"/>
      <c r="L184" s="17"/>
      <c r="M184" s="17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2:22" ht="15">
      <c r="B185" s="16">
        <f t="shared" si="8"/>
        <v>14.16000000000001</v>
      </c>
      <c r="C185" s="16">
        <f t="shared" si="9"/>
        <v>-0.044596980724501814</v>
      </c>
      <c r="D185" s="16">
        <f t="shared" si="10"/>
        <v>-0.0419761930927613</v>
      </c>
      <c r="E185" s="16">
        <f t="shared" si="11"/>
        <v>0.096699411835594</v>
      </c>
      <c r="F185" s="17"/>
      <c r="G185" s="17"/>
      <c r="H185" s="17"/>
      <c r="I185" s="17"/>
      <c r="J185" s="17"/>
      <c r="K185" s="17"/>
      <c r="L185" s="17"/>
      <c r="M185" s="17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2:22" ht="15">
      <c r="B186" s="16">
        <f t="shared" si="8"/>
        <v>14.24000000000001</v>
      </c>
      <c r="C186" s="16">
        <f t="shared" si="9"/>
        <v>-0.04241337576093951</v>
      </c>
      <c r="D186" s="16">
        <f t="shared" si="10"/>
        <v>-0.04536926315363646</v>
      </c>
      <c r="E186" s="16">
        <f t="shared" si="11"/>
        <v>0.09306987078330307</v>
      </c>
      <c r="F186" s="17"/>
      <c r="G186" s="17"/>
      <c r="H186" s="17"/>
      <c r="I186" s="17"/>
      <c r="J186" s="17"/>
      <c r="K186" s="17"/>
      <c r="L186" s="17"/>
      <c r="M186" s="17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2:22" ht="15">
      <c r="B187" s="16">
        <f t="shared" si="8"/>
        <v>14.320000000000011</v>
      </c>
      <c r="C187" s="16">
        <f t="shared" si="9"/>
        <v>-0.04011875266497687</v>
      </c>
      <c r="D187" s="16">
        <f t="shared" si="10"/>
        <v>-0.04857876336683461</v>
      </c>
      <c r="E187" s="16">
        <f t="shared" si="11"/>
        <v>0.0891835697139563</v>
      </c>
      <c r="F187" s="17"/>
      <c r="G187" s="17"/>
      <c r="H187" s="17"/>
      <c r="I187" s="17"/>
      <c r="J187" s="17"/>
      <c r="K187" s="17"/>
      <c r="L187" s="17"/>
      <c r="M187" s="17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2:22" ht="15">
      <c r="B188" s="16">
        <f t="shared" si="8"/>
        <v>14.400000000000011</v>
      </c>
      <c r="C188" s="16">
        <f t="shared" si="9"/>
        <v>-0.03772171025730907</v>
      </c>
      <c r="D188" s="16">
        <f t="shared" si="10"/>
        <v>-0.051596500187419334</v>
      </c>
      <c r="E188" s="16">
        <f t="shared" si="11"/>
        <v>0.08505584969896275</v>
      </c>
      <c r="F188" s="17"/>
      <c r="G188" s="17"/>
      <c r="H188" s="17"/>
      <c r="I188" s="17"/>
      <c r="J188" s="17"/>
      <c r="K188" s="17"/>
      <c r="L188" s="17"/>
      <c r="M188" s="17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2:22" ht="15">
      <c r="B189" s="16">
        <f t="shared" si="8"/>
        <v>14.480000000000011</v>
      </c>
      <c r="C189" s="16">
        <f t="shared" si="9"/>
        <v>-0.03523107781587794</v>
      </c>
      <c r="D189" s="16">
        <f t="shared" si="10"/>
        <v>-0.05441498641268957</v>
      </c>
      <c r="E189" s="16">
        <f t="shared" si="11"/>
        <v>0.08070265078594759</v>
      </c>
      <c r="F189" s="17"/>
      <c r="G189" s="17"/>
      <c r="H189" s="17"/>
      <c r="I189" s="17"/>
      <c r="J189" s="17"/>
      <c r="K189" s="17"/>
      <c r="L189" s="17"/>
      <c r="M189" s="17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2:22" ht="15">
      <c r="B190" s="16">
        <f t="shared" si="8"/>
        <v>14.560000000000011</v>
      </c>
      <c r="C190" s="16">
        <f t="shared" si="9"/>
        <v>-0.03265588421485646</v>
      </c>
      <c r="D190" s="16">
        <f t="shared" si="10"/>
        <v>-0.057027457149878086</v>
      </c>
      <c r="E190" s="16">
        <f t="shared" si="11"/>
        <v>0.07614045421395733</v>
      </c>
      <c r="F190" s="17"/>
      <c r="G190" s="17"/>
      <c r="H190" s="17"/>
      <c r="I190" s="17"/>
      <c r="J190" s="17"/>
      <c r="K190" s="17"/>
      <c r="L190" s="17"/>
      <c r="M190" s="17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2:22" ht="15">
      <c r="B191" s="16">
        <f t="shared" si="8"/>
        <v>14.640000000000011</v>
      </c>
      <c r="C191" s="16">
        <f t="shared" si="9"/>
        <v>-0.030005326774077856</v>
      </c>
      <c r="D191" s="16">
        <f t="shared" si="10"/>
        <v>-0.05942788329180432</v>
      </c>
      <c r="E191" s="16">
        <f t="shared" si="11"/>
        <v>0.07138622355061298</v>
      </c>
      <c r="F191" s="17"/>
      <c r="G191" s="17"/>
      <c r="H191" s="17"/>
      <c r="I191" s="17"/>
      <c r="J191" s="17"/>
      <c r="K191" s="17"/>
      <c r="L191" s="17"/>
      <c r="M191" s="17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2:22" ht="15">
      <c r="B192" s="16">
        <f t="shared" si="8"/>
        <v>14.720000000000011</v>
      </c>
      <c r="C192" s="16">
        <f t="shared" si="9"/>
        <v>-0.027288739921866978</v>
      </c>
      <c r="D192" s="16">
        <f t="shared" si="10"/>
        <v>-0.061610982485553675</v>
      </c>
      <c r="E192" s="16">
        <f t="shared" si="11"/>
        <v>0.0664573449517687</v>
      </c>
      <c r="F192" s="17"/>
      <c r="G192" s="17"/>
      <c r="H192" s="17"/>
      <c r="I192" s="17"/>
      <c r="J192" s="17"/>
      <c r="K192" s="17"/>
      <c r="L192" s="17"/>
      <c r="M192" s="17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2:22" ht="15">
      <c r="B193" s="16">
        <f t="shared" si="8"/>
        <v>14.800000000000011</v>
      </c>
      <c r="C193" s="16">
        <f t="shared" si="9"/>
        <v>-0.024515563773664224</v>
      </c>
      <c r="D193" s="16">
        <f t="shared" si="10"/>
        <v>-0.06357222758744681</v>
      </c>
      <c r="E193" s="16">
        <f t="shared" si="11"/>
        <v>0.06137156674477295</v>
      </c>
      <c r="F193" s="17"/>
      <c r="G193" s="17"/>
      <c r="H193" s="17"/>
      <c r="I193" s="17"/>
      <c r="J193" s="17"/>
      <c r="K193" s="17"/>
      <c r="L193" s="17"/>
      <c r="M193" s="17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2:22" ht="15">
      <c r="B194" s="16">
        <f t="shared" si="8"/>
        <v>14.880000000000011</v>
      </c>
      <c r="C194" s="16">
        <f t="shared" si="9"/>
        <v>-0.021695312727942843</v>
      </c>
      <c r="D194" s="16">
        <f t="shared" si="10"/>
        <v>-0.06530785260568224</v>
      </c>
      <c r="E194" s="16">
        <f t="shared" si="11"/>
        <v>0.056146938536318365</v>
      </c>
      <c r="F194" s="17"/>
      <c r="G194" s="17"/>
      <c r="H194" s="17"/>
      <c r="I194" s="17"/>
      <c r="J194" s="17"/>
      <c r="K194" s="17"/>
      <c r="L194" s="17"/>
      <c r="M194" s="17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2:22" ht="15">
      <c r="B195" s="16">
        <f t="shared" si="8"/>
        <v>14.960000000000012</v>
      </c>
      <c r="C195" s="16">
        <f t="shared" si="9"/>
        <v>-0.018837544179717294</v>
      </c>
      <c r="D195" s="16">
        <f t="shared" si="10"/>
        <v>-0.06681485614005962</v>
      </c>
      <c r="E195" s="16">
        <f t="shared" si="11"/>
        <v>0.05080175004511359</v>
      </c>
      <c r="F195" s="17"/>
      <c r="G195" s="17"/>
      <c r="H195" s="17"/>
      <c r="I195" s="17"/>
      <c r="J195" s="17"/>
      <c r="K195" s="17"/>
      <c r="L195" s="17"/>
      <c r="M195" s="17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2:22" ht="15">
      <c r="B196" s="16">
        <f t="shared" si="8"/>
        <v>15.040000000000012</v>
      </c>
      <c r="C196" s="16">
        <f t="shared" si="9"/>
        <v>-0.01595182745042884</v>
      </c>
      <c r="D196" s="16">
        <f t="shared" si="10"/>
        <v>-0.06809100233609393</v>
      </c>
      <c r="E196" s="16">
        <f t="shared" si="11"/>
        <v>0.04535446985822608</v>
      </c>
      <c r="F196" s="17"/>
      <c r="G196" s="17"/>
      <c r="H196" s="17"/>
      <c r="I196" s="17"/>
      <c r="J196" s="17"/>
      <c r="K196" s="17"/>
      <c r="L196" s="17"/>
      <c r="M196" s="17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2:22" ht="15">
      <c r="B197" s="16">
        <f t="shared" si="8"/>
        <v>15.120000000000012</v>
      </c>
      <c r="C197" s="16">
        <f t="shared" si="9"/>
        <v>-0.013047713031184826</v>
      </c>
      <c r="D197" s="16">
        <f t="shared" si="10"/>
        <v>-0.06913481937858872</v>
      </c>
      <c r="E197" s="16">
        <f t="shared" si="11"/>
        <v>0.039823684307938985</v>
      </c>
      <c r="F197" s="17"/>
      <c r="G197" s="17"/>
      <c r="H197" s="17"/>
      <c r="I197" s="17"/>
      <c r="J197" s="17"/>
      <c r="K197" s="17"/>
      <c r="L197" s="17"/>
      <c r="M197" s="17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2:22" ht="15">
      <c r="B198" s="16">
        <f t="shared" si="8"/>
        <v>15.200000000000012</v>
      </c>
      <c r="C198" s="16">
        <f t="shared" si="9"/>
        <v>-0.010134702234228047</v>
      </c>
      <c r="D198" s="16">
        <f t="shared" si="10"/>
        <v>-0.06994559555732696</v>
      </c>
      <c r="E198" s="16">
        <f t="shared" si="11"/>
        <v>0.03422803666335283</v>
      </c>
      <c r="F198" s="17"/>
      <c r="G198" s="17"/>
      <c r="H198" s="17"/>
      <c r="I198" s="17"/>
      <c r="J198" s="17"/>
      <c r="K198" s="17"/>
      <c r="L198" s="17"/>
      <c r="M198" s="17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2:22" ht="15">
      <c r="B199" s="16">
        <f t="shared" si="8"/>
        <v>15.280000000000012</v>
      </c>
      <c r="C199" s="16">
        <f t="shared" si="9"/>
        <v>-0.007222217345132903</v>
      </c>
      <c r="D199" s="16">
        <f t="shared" si="10"/>
        <v>-0.07052337294493759</v>
      </c>
      <c r="E199" s="16">
        <f t="shared" si="11"/>
        <v>0.02858616682775782</v>
      </c>
      <c r="F199" s="17"/>
      <c r="G199" s="17"/>
      <c r="H199" s="17"/>
      <c r="I199" s="17"/>
      <c r="J199" s="17"/>
      <c r="K199" s="17"/>
      <c r="L199" s="17"/>
      <c r="M199" s="17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2:22" ht="15">
      <c r="B200" s="16">
        <f t="shared" si="8"/>
        <v>15.360000000000012</v>
      </c>
      <c r="C200" s="16">
        <f t="shared" si="9"/>
        <v>-0.004319572365576256</v>
      </c>
      <c r="D200" s="16">
        <f t="shared" si="10"/>
        <v>-0.07086893873418369</v>
      </c>
      <c r="E200" s="16">
        <f t="shared" si="11"/>
        <v>0.022916651729023123</v>
      </c>
      <c r="F200" s="17"/>
      <c r="G200" s="17"/>
      <c r="H200" s="17"/>
      <c r="I200" s="17"/>
      <c r="J200" s="17"/>
      <c r="K200" s="17"/>
      <c r="L200" s="17"/>
      <c r="M200" s="17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2:22" ht="15">
      <c r="B201" s="16">
        <f aca="true" t="shared" si="12" ref="B201:B264">B200+B$4</f>
        <v>15.440000000000012</v>
      </c>
      <c r="C201" s="16">
        <f aca="true" t="shared" si="13" ref="C201:C264">-(E200*B$2+D200*B$3*2*SQRT(B$1*B$2))/B$1</f>
        <v>-0.0014359444336245059</v>
      </c>
      <c r="D201" s="16">
        <f aca="true" t="shared" si="14" ref="D201:D264">D200+C201*B$4</f>
        <v>-0.07098381428887365</v>
      </c>
      <c r="E201" s="16">
        <f aca="true" t="shared" si="15" ref="E201:E264">E200+D201*B$4</f>
        <v>0.01723794658591323</v>
      </c>
      <c r="F201" s="17"/>
      <c r="G201" s="17"/>
      <c r="H201" s="17"/>
      <c r="I201" s="17"/>
      <c r="J201" s="17"/>
      <c r="K201" s="17"/>
      <c r="L201" s="17"/>
      <c r="M201" s="17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2:22" ht="15">
      <c r="B202" s="16">
        <f t="shared" si="12"/>
        <v>15.520000000000012</v>
      </c>
      <c r="C202" s="16">
        <f t="shared" si="13"/>
        <v>0.0014196539946732065</v>
      </c>
      <c r="D202" s="16">
        <f t="shared" si="14"/>
        <v>-0.0708702419692998</v>
      </c>
      <c r="E202" s="16">
        <f t="shared" si="15"/>
        <v>0.011568327228369247</v>
      </c>
      <c r="F202" s="17"/>
      <c r="G202" s="17"/>
      <c r="H202" s="17"/>
      <c r="I202" s="17"/>
      <c r="J202" s="17"/>
      <c r="K202" s="17"/>
      <c r="L202" s="17"/>
      <c r="M202" s="17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2:22" ht="15">
      <c r="B203" s="16">
        <f t="shared" si="12"/>
        <v>15.600000000000012</v>
      </c>
      <c r="C203" s="16">
        <f t="shared" si="13"/>
        <v>0.004238402121980048</v>
      </c>
      <c r="D203" s="16">
        <f t="shared" si="14"/>
        <v>-0.0705311697995414</v>
      </c>
      <c r="E203" s="16">
        <f t="shared" si="15"/>
        <v>0.005925833644405935</v>
      </c>
      <c r="F203" s="17"/>
      <c r="G203" s="17"/>
      <c r="H203" s="17"/>
      <c r="I203" s="17"/>
      <c r="J203" s="17"/>
      <c r="K203" s="17"/>
      <c r="L203" s="17"/>
      <c r="M203" s="17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2:22" ht="15">
      <c r="B204" s="16">
        <f t="shared" si="12"/>
        <v>15.680000000000012</v>
      </c>
      <c r="C204" s="16">
        <f t="shared" si="13"/>
        <v>0.007011696867852143</v>
      </c>
      <c r="D204" s="16">
        <f t="shared" si="14"/>
        <v>-0.06997023405011323</v>
      </c>
      <c r="E204" s="16">
        <f t="shared" si="15"/>
        <v>0.00032821492039687705</v>
      </c>
      <c r="F204" s="17"/>
      <c r="G204" s="17"/>
      <c r="H204" s="17"/>
      <c r="I204" s="17"/>
      <c r="J204" s="17"/>
      <c r="K204" s="17"/>
      <c r="L204" s="17"/>
      <c r="M204" s="17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2:22" ht="15">
      <c r="B205" s="16">
        <f t="shared" si="12"/>
        <v>15.760000000000012</v>
      </c>
      <c r="C205" s="16">
        <f t="shared" si="13"/>
        <v>0.009731177935410548</v>
      </c>
      <c r="D205" s="16">
        <f t="shared" si="14"/>
        <v>-0.06919173981528039</v>
      </c>
      <c r="E205" s="16">
        <f t="shared" si="15"/>
        <v>-0.005207124264825554</v>
      </c>
      <c r="F205" s="17"/>
      <c r="G205" s="17"/>
      <c r="H205" s="17"/>
      <c r="I205" s="17"/>
      <c r="J205" s="17"/>
      <c r="K205" s="17"/>
      <c r="L205" s="17"/>
      <c r="M205" s="17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2:22" ht="15">
      <c r="B206" s="16">
        <f t="shared" si="12"/>
        <v>15.840000000000012</v>
      </c>
      <c r="C206" s="16">
        <f t="shared" si="13"/>
        <v>0.012388751817508778</v>
      </c>
      <c r="D206" s="16">
        <f t="shared" si="14"/>
        <v>-0.06820063966987969</v>
      </c>
      <c r="E206" s="16">
        <f t="shared" si="15"/>
        <v>-0.010663175438415929</v>
      </c>
      <c r="F206" s="17"/>
      <c r="G206" s="17"/>
      <c r="H206" s="17"/>
      <c r="I206" s="17"/>
      <c r="J206" s="17"/>
      <c r="K206" s="17"/>
      <c r="L206" s="17"/>
      <c r="M206" s="17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2:22" ht="15">
      <c r="B207" s="16">
        <f t="shared" si="12"/>
        <v>15.920000000000012</v>
      </c>
      <c r="C207" s="16">
        <f t="shared" si="13"/>
        <v>0.014976614677574404</v>
      </c>
      <c r="D207" s="16">
        <f t="shared" si="14"/>
        <v>-0.06700251049567374</v>
      </c>
      <c r="E207" s="16">
        <f t="shared" si="15"/>
        <v>-0.01602337627806983</v>
      </c>
      <c r="F207" s="17"/>
      <c r="G207" s="17"/>
      <c r="H207" s="17"/>
      <c r="I207" s="17"/>
      <c r="J207" s="17"/>
      <c r="K207" s="17"/>
      <c r="L207" s="17"/>
      <c r="M207" s="17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2:22" ht="15">
      <c r="B208" s="16">
        <f t="shared" si="12"/>
        <v>16.00000000000001</v>
      </c>
      <c r="C208" s="16">
        <f t="shared" si="13"/>
        <v>0.01748727404463766</v>
      </c>
      <c r="D208" s="16">
        <f t="shared" si="14"/>
        <v>-0.06560352857210272</v>
      </c>
      <c r="E208" s="16">
        <f t="shared" si="15"/>
        <v>-0.021271658563838048</v>
      </c>
      <c r="F208" s="17"/>
      <c r="G208" s="17"/>
      <c r="H208" s="17"/>
      <c r="I208" s="17"/>
      <c r="J208" s="17"/>
      <c r="K208" s="17"/>
      <c r="L208" s="17"/>
      <c r="M208" s="17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2:22" ht="15">
      <c r="B209" s="16">
        <f t="shared" si="12"/>
        <v>16.08000000000001</v>
      </c>
      <c r="C209" s="16">
        <f t="shared" si="13"/>
        <v>0.019913569266538877</v>
      </c>
      <c r="D209" s="16">
        <f t="shared" si="14"/>
        <v>-0.06401044303077962</v>
      </c>
      <c r="E209" s="16">
        <f t="shared" si="15"/>
        <v>-0.026392494006300418</v>
      </c>
      <c r="F209" s="17"/>
      <c r="G209" s="17"/>
      <c r="H209" s="17"/>
      <c r="I209" s="17"/>
      <c r="J209" s="17"/>
      <c r="K209" s="17"/>
      <c r="L209" s="17"/>
      <c r="M209" s="17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2:22" ht="15">
      <c r="B210" s="16">
        <f t="shared" si="12"/>
        <v>16.160000000000007</v>
      </c>
      <c r="C210" s="16">
        <f t="shared" si="13"/>
        <v>0.022248690669914098</v>
      </c>
      <c r="D210" s="16">
        <f t="shared" si="14"/>
        <v>-0.062230547777186486</v>
      </c>
      <c r="E210" s="16">
        <f t="shared" si="15"/>
        <v>-0.03137093782847534</v>
      </c>
      <c r="F210" s="17"/>
      <c r="G210" s="17"/>
      <c r="H210" s="17"/>
      <c r="I210" s="17"/>
      <c r="J210" s="17"/>
      <c r="K210" s="17"/>
      <c r="L210" s="17"/>
      <c r="M210" s="17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2:22" ht="15">
      <c r="B211" s="16">
        <f t="shared" si="12"/>
        <v>16.240000000000006</v>
      </c>
      <c r="C211" s="16">
        <f t="shared" si="13"/>
        <v>0.024486197380278067</v>
      </c>
      <c r="D211" s="16">
        <f t="shared" si="14"/>
        <v>-0.06027165198676424</v>
      </c>
      <c r="E211" s="16">
        <f t="shared" si="15"/>
        <v>-0.03619266998741648</v>
      </c>
      <c r="F211" s="17"/>
      <c r="G211" s="17"/>
      <c r="H211" s="17"/>
      <c r="I211" s="17"/>
      <c r="J211" s="17"/>
      <c r="K211" s="17"/>
      <c r="L211" s="17"/>
      <c r="M211" s="17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2:22" ht="15">
      <c r="B212" s="16">
        <f t="shared" si="12"/>
        <v>16.320000000000004</v>
      </c>
      <c r="C212" s="16">
        <f t="shared" si="13"/>
        <v>0.02662003376033957</v>
      </c>
      <c r="D212" s="16">
        <f t="shared" si="14"/>
        <v>-0.058142049285937074</v>
      </c>
      <c r="E212" s="16">
        <f t="shared" si="15"/>
        <v>-0.04084403393029144</v>
      </c>
      <c r="F212" s="17"/>
      <c r="G212" s="17"/>
      <c r="H212" s="17"/>
      <c r="I212" s="17"/>
      <c r="J212" s="17"/>
      <c r="K212" s="17"/>
      <c r="L212" s="17"/>
      <c r="M212" s="17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2:22" ht="15">
      <c r="B213" s="16">
        <f t="shared" si="12"/>
        <v>16.400000000000002</v>
      </c>
      <c r="C213" s="16">
        <f t="shared" si="13"/>
        <v>0.028644544429579435</v>
      </c>
      <c r="D213" s="16">
        <f t="shared" si="14"/>
        <v>-0.05585048573157072</v>
      </c>
      <c r="E213" s="16">
        <f t="shared" si="15"/>
        <v>-0.045312072788817104</v>
      </c>
      <c r="F213" s="17"/>
      <c r="G213" s="17"/>
      <c r="H213" s="17"/>
      <c r="I213" s="17"/>
      <c r="J213" s="17"/>
      <c r="K213" s="17"/>
      <c r="L213" s="17"/>
      <c r="M213" s="17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2:22" ht="15">
      <c r="B214" s="16">
        <f t="shared" si="12"/>
        <v>16.48</v>
      </c>
      <c r="C214" s="16">
        <f t="shared" si="13"/>
        <v>0.030554487833079787</v>
      </c>
      <c r="D214" s="16">
        <f t="shared" si="14"/>
        <v>-0.05340612670492434</v>
      </c>
      <c r="E214" s="16">
        <f t="shared" si="15"/>
        <v>-0.04958456292521105</v>
      </c>
      <c r="F214" s="17"/>
      <c r="G214" s="17"/>
      <c r="H214" s="17"/>
      <c r="I214" s="17"/>
      <c r="J214" s="17"/>
      <c r="K214" s="17"/>
      <c r="L214" s="17"/>
      <c r="M214" s="17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2:22" ht="15">
      <c r="B215" s="16">
        <f t="shared" si="12"/>
        <v>16.56</v>
      </c>
      <c r="C215" s="16">
        <f t="shared" si="13"/>
        <v>0.03234504833259752</v>
      </c>
      <c r="D215" s="16">
        <f t="shared" si="14"/>
        <v>-0.05081852283831654</v>
      </c>
      <c r="E215" s="16">
        <f t="shared" si="15"/>
        <v>-0.053650044752276374</v>
      </c>
      <c r="F215" s="17"/>
      <c r="G215" s="17"/>
      <c r="H215" s="17"/>
      <c r="I215" s="17"/>
      <c r="J215" s="17"/>
      <c r="K215" s="17"/>
      <c r="L215" s="17"/>
      <c r="M215" s="17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2:22" ht="15">
      <c r="B216" s="16">
        <f t="shared" si="12"/>
        <v>16.639999999999997</v>
      </c>
      <c r="C216" s="16">
        <f t="shared" si="13"/>
        <v>0.0340118467979096</v>
      </c>
      <c r="D216" s="16">
        <f t="shared" si="14"/>
        <v>-0.04809757509448377</v>
      </c>
      <c r="E216" s="16">
        <f t="shared" si="15"/>
        <v>-0.05749785075983507</v>
      </c>
      <c r="F216" s="17"/>
      <c r="G216" s="17"/>
      <c r="H216" s="17"/>
      <c r="I216" s="17"/>
      <c r="J216" s="17"/>
      <c r="K216" s="17"/>
      <c r="L216" s="17"/>
      <c r="M216" s="17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2:22" ht="15">
      <c r="B217" s="16">
        <f t="shared" si="12"/>
        <v>16.719999999999995</v>
      </c>
      <c r="C217" s="16">
        <f t="shared" si="13"/>
        <v>0.035550949681505274</v>
      </c>
      <c r="D217" s="16">
        <f t="shared" si="14"/>
        <v>-0.04525349911996335</v>
      </c>
      <c r="E217" s="16">
        <f t="shared" si="15"/>
        <v>-0.06111813068943214</v>
      </c>
      <c r="F217" s="17"/>
      <c r="G217" s="17"/>
      <c r="H217" s="17"/>
      <c r="I217" s="17"/>
      <c r="J217" s="17"/>
      <c r="K217" s="17"/>
      <c r="L217" s="17"/>
      <c r="M217" s="17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2:22" ht="15">
      <c r="B218" s="16">
        <f t="shared" si="12"/>
        <v>16.799999999999994</v>
      </c>
      <c r="C218" s="16">
        <f t="shared" si="13"/>
        <v>0.03695887656474518</v>
      </c>
      <c r="D218" s="16">
        <f t="shared" si="14"/>
        <v>-0.04229678899478373</v>
      </c>
      <c r="E218" s="16">
        <f t="shared" si="15"/>
        <v>-0.06450187380901484</v>
      </c>
      <c r="F218" s="17"/>
      <c r="G218" s="17"/>
      <c r="H218" s="17"/>
      <c r="I218" s="17"/>
      <c r="J218" s="17"/>
      <c r="K218" s="17"/>
      <c r="L218" s="17"/>
      <c r="M218" s="17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2:22" ht="15">
      <c r="B219" s="16">
        <f t="shared" si="12"/>
        <v>16.879999999999992</v>
      </c>
      <c r="C219" s="16">
        <f t="shared" si="13"/>
        <v>0.03823260616863305</v>
      </c>
      <c r="D219" s="16">
        <f t="shared" si="14"/>
        <v>-0.03923818050129309</v>
      </c>
      <c r="E219" s="16">
        <f t="shared" si="15"/>
        <v>-0.06764092824911828</v>
      </c>
      <c r="F219" s="17"/>
      <c r="G219" s="17"/>
      <c r="H219" s="17"/>
      <c r="I219" s="17"/>
      <c r="J219" s="17"/>
      <c r="K219" s="17"/>
      <c r="L219" s="17"/>
      <c r="M219" s="17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2:22" ht="15">
      <c r="B220" s="16">
        <f t="shared" si="12"/>
        <v>16.95999999999999</v>
      </c>
      <c r="C220" s="16">
        <f t="shared" si="13"/>
        <v>0.03936958082733637</v>
      </c>
      <c r="D220" s="16">
        <f t="shared" si="14"/>
        <v>-0.03608861403510618</v>
      </c>
      <c r="E220" s="16">
        <f t="shared" si="15"/>
        <v>-0.07052801737192678</v>
      </c>
      <c r="F220" s="17"/>
      <c r="G220" s="17"/>
      <c r="H220" s="17"/>
      <c r="I220" s="17"/>
      <c r="J220" s="17"/>
      <c r="K220" s="17"/>
      <c r="L220" s="17"/>
      <c r="M220" s="17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2:22" ht="15">
      <c r="B221" s="16">
        <f t="shared" si="12"/>
        <v>17.03999999999999</v>
      </c>
      <c r="C221" s="16">
        <f t="shared" si="13"/>
        <v>0.040367709427532907</v>
      </c>
      <c r="D221" s="16">
        <f t="shared" si="14"/>
        <v>-0.03285919728090355</v>
      </c>
      <c r="E221" s="16">
        <f t="shared" si="15"/>
        <v>-0.07315675315439907</v>
      </c>
      <c r="F221" s="17"/>
      <c r="G221" s="17"/>
      <c r="H221" s="17"/>
      <c r="I221" s="17"/>
      <c r="J221" s="17"/>
      <c r="K221" s="17"/>
      <c r="L221" s="17"/>
      <c r="M221" s="17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2:22" ht="15">
      <c r="B222" s="16">
        <f t="shared" si="12"/>
        <v>17.119999999999987</v>
      </c>
      <c r="C222" s="16">
        <f t="shared" si="13"/>
        <v>0.04122536882153423</v>
      </c>
      <c r="D222" s="16">
        <f t="shared" si="14"/>
        <v>-0.02956116777518081</v>
      </c>
      <c r="E222" s="16">
        <f t="shared" si="15"/>
        <v>-0.07552164657641353</v>
      </c>
      <c r="F222" s="17"/>
      <c r="G222" s="17"/>
      <c r="H222" s="17"/>
      <c r="I222" s="17"/>
      <c r="J222" s="17"/>
      <c r="K222" s="17"/>
      <c r="L222" s="17"/>
      <c r="M222" s="17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2:22" ht="15">
      <c r="B223" s="16">
        <f t="shared" si="12"/>
        <v>17.199999999999985</v>
      </c>
      <c r="C223" s="16">
        <f t="shared" si="13"/>
        <v>0.04194140372693148</v>
      </c>
      <c r="D223" s="16">
        <f t="shared" si="14"/>
        <v>-0.026205855477026294</v>
      </c>
      <c r="E223" s="16">
        <f t="shared" si="15"/>
        <v>-0.07761811501457563</v>
      </c>
      <c r="F223" s="17"/>
      <c r="G223" s="17"/>
      <c r="H223" s="17"/>
      <c r="I223" s="17"/>
      <c r="J223" s="17"/>
      <c r="K223" s="17"/>
      <c r="L223" s="17"/>
      <c r="M223" s="17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2:22" ht="15">
      <c r="B224" s="16">
        <f t="shared" si="12"/>
        <v>17.279999999999983</v>
      </c>
      <c r="C224" s="16">
        <f t="shared" si="13"/>
        <v>0.042515125130207804</v>
      </c>
      <c r="D224" s="16">
        <f t="shared" si="14"/>
        <v>-0.02280464546660967</v>
      </c>
      <c r="E224" s="16">
        <f t="shared" si="15"/>
        <v>-0.07944248665190441</v>
      </c>
      <c r="F224" s="17"/>
      <c r="G224" s="17"/>
      <c r="H224" s="17"/>
      <c r="I224" s="17"/>
      <c r="J224" s="17"/>
      <c r="K224" s="17"/>
      <c r="L224" s="17"/>
      <c r="M224" s="17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2:22" ht="15">
      <c r="B225" s="16">
        <f t="shared" si="12"/>
        <v>17.35999999999998</v>
      </c>
      <c r="C225" s="16">
        <f t="shared" si="13"/>
        <v>0.042946307216351155</v>
      </c>
      <c r="D225" s="16">
        <f t="shared" si="14"/>
        <v>-0.019368940889301578</v>
      </c>
      <c r="E225" s="16">
        <f t="shared" si="15"/>
        <v>-0.08099200192304853</v>
      </c>
      <c r="F225" s="17"/>
      <c r="G225" s="17"/>
      <c r="H225" s="17"/>
      <c r="I225" s="17"/>
      <c r="J225" s="17"/>
      <c r="K225" s="17"/>
      <c r="L225" s="17"/>
      <c r="M225" s="17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2:22" ht="15">
      <c r="B226" s="16">
        <f t="shared" si="12"/>
        <v>17.43999999999998</v>
      </c>
      <c r="C226" s="16">
        <f t="shared" si="13"/>
        <v>0.043235182850969577</v>
      </c>
      <c r="D226" s="16">
        <f t="shared" si="14"/>
        <v>-0.01591012626122401</v>
      </c>
      <c r="E226" s="16">
        <f t="shared" si="15"/>
        <v>-0.08226481202394645</v>
      </c>
      <c r="F226" s="17"/>
      <c r="G226" s="17"/>
      <c r="H226" s="17"/>
      <c r="I226" s="17"/>
      <c r="J226" s="17"/>
      <c r="K226" s="17"/>
      <c r="L226" s="17"/>
      <c r="M226" s="17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2:22" ht="15">
      <c r="B227" s="16">
        <f t="shared" si="12"/>
        <v>17.51999999999998</v>
      </c>
      <c r="C227" s="16">
        <f t="shared" si="13"/>
        <v>0.04338243764574236</v>
      </c>
      <c r="D227" s="16">
        <f t="shared" si="14"/>
        <v>-0.012439531249564623</v>
      </c>
      <c r="E227" s="16">
        <f t="shared" si="15"/>
        <v>-0.08325997452391162</v>
      </c>
      <c r="F227" s="17"/>
      <c r="G227" s="17"/>
      <c r="H227" s="17"/>
      <c r="I227" s="17"/>
      <c r="J227" s="17"/>
      <c r="K227" s="17"/>
      <c r="L227" s="17"/>
      <c r="M227" s="17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2:22" ht="15">
      <c r="B228" s="16">
        <f t="shared" si="12"/>
        <v>17.599999999999977</v>
      </c>
      <c r="C228" s="16">
        <f t="shared" si="13"/>
        <v>0.043389202642225635</v>
      </c>
      <c r="D228" s="16">
        <f t="shared" si="14"/>
        <v>-0.008968395038186572</v>
      </c>
      <c r="E228" s="16">
        <f t="shared" si="15"/>
        <v>-0.08397744612696655</v>
      </c>
      <c r="F228" s="17"/>
      <c r="G228" s="17"/>
      <c r="H228" s="17"/>
      <c r="I228" s="17"/>
      <c r="J228" s="17"/>
      <c r="K228" s="17"/>
      <c r="L228" s="17"/>
      <c r="M228" s="17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2:22" ht="15">
      <c r="B229" s="16">
        <f t="shared" si="12"/>
        <v>17.679999999999975</v>
      </c>
      <c r="C229" s="16">
        <f t="shared" si="13"/>
        <v>0.043257045653055576</v>
      </c>
      <c r="D229" s="16">
        <f t="shared" si="14"/>
        <v>-0.005507831385942127</v>
      </c>
      <c r="E229" s="16">
        <f t="shared" si="15"/>
        <v>-0.08441807263784191</v>
      </c>
      <c r="F229" s="17"/>
      <c r="G229" s="17"/>
      <c r="H229" s="17"/>
      <c r="I229" s="17"/>
      <c r="J229" s="17"/>
      <c r="K229" s="17"/>
      <c r="L229" s="17"/>
      <c r="M229" s="17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2:22" ht="15">
      <c r="B230" s="16">
        <f t="shared" si="12"/>
        <v>17.759999999999973</v>
      </c>
      <c r="C230" s="16">
        <f t="shared" si="13"/>
        <v>0.042987961303447314</v>
      </c>
      <c r="D230" s="16">
        <f t="shared" si="14"/>
        <v>-0.0020687944816663415</v>
      </c>
      <c r="E230" s="16">
        <f t="shared" si="15"/>
        <v>-0.08458357619637523</v>
      </c>
      <c r="F230" s="17"/>
      <c r="G230" s="17"/>
      <c r="H230" s="17"/>
      <c r="I230" s="17"/>
      <c r="J230" s="17"/>
      <c r="K230" s="17"/>
      <c r="L230" s="17"/>
      <c r="M230" s="17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2:22" ht="15">
      <c r="B231" s="16">
        <f t="shared" si="12"/>
        <v>17.83999999999997</v>
      </c>
      <c r="C231" s="16">
        <f t="shared" si="13"/>
        <v>0.04258435981956113</v>
      </c>
      <c r="D231" s="16">
        <f t="shared" si="14"/>
        <v>0.0013379543038985488</v>
      </c>
      <c r="E231" s="16">
        <f t="shared" si="15"/>
        <v>-0.08447653985206334</v>
      </c>
      <c r="F231" s="17"/>
      <c r="G231" s="17"/>
      <c r="H231" s="17"/>
      <c r="I231" s="17"/>
      <c r="J231" s="17"/>
      <c r="K231" s="17"/>
      <c r="L231" s="17"/>
      <c r="M231" s="17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2:22" ht="15">
      <c r="B232" s="16">
        <f t="shared" si="12"/>
        <v>17.91999999999997</v>
      </c>
      <c r="C232" s="16">
        <f t="shared" si="13"/>
        <v>0.04204905461379079</v>
      </c>
      <c r="D232" s="16">
        <f t="shared" si="14"/>
        <v>0.004701878673001812</v>
      </c>
      <c r="E232" s="16">
        <f t="shared" si="15"/>
        <v>-0.0841003895582232</v>
      </c>
      <c r="F232" s="17"/>
      <c r="G232" s="17"/>
      <c r="H232" s="17"/>
      <c r="I232" s="17"/>
      <c r="J232" s="17"/>
      <c r="K232" s="17"/>
      <c r="L232" s="17"/>
      <c r="M232" s="17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2:22" ht="15">
      <c r="B233" s="16">
        <f t="shared" si="12"/>
        <v>17.999999999999968</v>
      </c>
      <c r="C233" s="16">
        <f t="shared" si="13"/>
        <v>0.041385248720312406</v>
      </c>
      <c r="D233" s="16">
        <f t="shared" si="14"/>
        <v>0.008012698570626805</v>
      </c>
      <c r="E233" s="16">
        <f t="shared" si="15"/>
        <v>-0.08345937367257306</v>
      </c>
      <c r="F233" s="17"/>
      <c r="G233" s="17"/>
      <c r="H233" s="17"/>
      <c r="I233" s="17"/>
      <c r="J233" s="17"/>
      <c r="K233" s="17"/>
      <c r="L233" s="17"/>
      <c r="M233" s="17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2:22" ht="15">
      <c r="B234" s="16">
        <f t="shared" si="12"/>
        <v>18.079999999999966</v>
      </c>
      <c r="C234" s="16">
        <f t="shared" si="13"/>
        <v>0.04059652013730773</v>
      </c>
      <c r="D234" s="16">
        <f t="shared" si="14"/>
        <v>0.011260420181611424</v>
      </c>
      <c r="E234" s="16">
        <f t="shared" si="15"/>
        <v>-0.08255854005804414</v>
      </c>
      <c r="F234" s="17"/>
      <c r="G234" s="17"/>
      <c r="H234" s="17"/>
      <c r="I234" s="17"/>
      <c r="J234" s="17"/>
      <c r="K234" s="17"/>
      <c r="L234" s="17"/>
      <c r="M234" s="17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2:22" ht="15">
      <c r="B235" s="16">
        <f t="shared" si="12"/>
        <v>18.159999999999965</v>
      </c>
      <c r="C235" s="16">
        <f t="shared" si="13"/>
        <v>0.03968680613513661</v>
      </c>
      <c r="D235" s="16">
        <f t="shared" si="14"/>
        <v>0.014435364672422353</v>
      </c>
      <c r="E235" s="16">
        <f t="shared" si="15"/>
        <v>-0.08140371088425034</v>
      </c>
      <c r="F235" s="17"/>
      <c r="G235" s="17"/>
      <c r="H235" s="17"/>
      <c r="I235" s="17"/>
      <c r="J235" s="17"/>
      <c r="K235" s="17"/>
      <c r="L235" s="17"/>
      <c r="M235" s="17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2:22" ht="15">
      <c r="B236" s="16">
        <f t="shared" si="12"/>
        <v>18.239999999999963</v>
      </c>
      <c r="C236" s="16">
        <f t="shared" si="13"/>
        <v>0.03866038659237106</v>
      </c>
      <c r="D236" s="16">
        <f t="shared" si="14"/>
        <v>0.017528195599812037</v>
      </c>
      <c r="E236" s="16">
        <f t="shared" si="15"/>
        <v>-0.08000145523626538</v>
      </c>
      <c r="F236" s="17"/>
      <c r="G236" s="17"/>
      <c r="H236" s="17"/>
      <c r="I236" s="17"/>
      <c r="J236" s="17"/>
      <c r="K236" s="17"/>
      <c r="L236" s="17"/>
      <c r="M236" s="17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2:22" ht="15">
      <c r="B237" s="16">
        <f t="shared" si="12"/>
        <v>18.31999999999996</v>
      </c>
      <c r="C237" s="16">
        <f t="shared" si="13"/>
        <v>0.03752186642401443</v>
      </c>
      <c r="D237" s="16">
        <f t="shared" si="14"/>
        <v>0.02052994491373319</v>
      </c>
      <c r="E237" s="16">
        <f t="shared" si="15"/>
        <v>-0.07835905964316672</v>
      </c>
      <c r="F237" s="17"/>
      <c r="G237" s="17"/>
      <c r="H237" s="17"/>
      <c r="I237" s="17"/>
      <c r="J237" s="17"/>
      <c r="K237" s="17"/>
      <c r="L237" s="17"/>
      <c r="M237" s="17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2:22" ht="15">
      <c r="B238" s="16">
        <f t="shared" si="12"/>
        <v>18.39999999999996</v>
      </c>
      <c r="C238" s="16">
        <f t="shared" si="13"/>
        <v>0.03627615716840596</v>
      </c>
      <c r="D238" s="16">
        <f t="shared" si="14"/>
        <v>0.023432037487205667</v>
      </c>
      <c r="E238" s="16">
        <f t="shared" si="15"/>
        <v>-0.07648449664419027</v>
      </c>
      <c r="F238" s="17"/>
      <c r="G238" s="17"/>
      <c r="H238" s="17"/>
      <c r="I238" s="17"/>
      <c r="J238" s="17"/>
      <c r="K238" s="17"/>
      <c r="L238" s="17"/>
      <c r="M238" s="17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2:22" ht="15">
      <c r="B239" s="16">
        <f t="shared" si="12"/>
        <v>18.479999999999958</v>
      </c>
      <c r="C239" s="16">
        <f t="shared" si="13"/>
        <v>0.034928457801251034</v>
      </c>
      <c r="D239" s="16">
        <f t="shared" si="14"/>
        <v>0.02622631411130575</v>
      </c>
      <c r="E239" s="16">
        <f t="shared" si="15"/>
        <v>-0.07438639151528581</v>
      </c>
      <c r="F239" s="17"/>
      <c r="G239" s="17"/>
      <c r="H239" s="17"/>
      <c r="I239" s="17"/>
      <c r="J239" s="17"/>
      <c r="K239" s="17"/>
      <c r="L239" s="17"/>
      <c r="M239" s="17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2:22" ht="15">
      <c r="B240" s="16">
        <f t="shared" si="12"/>
        <v>18.559999999999956</v>
      </c>
      <c r="C240" s="16">
        <f t="shared" si="13"/>
        <v>0.03348423484691636</v>
      </c>
      <c r="D240" s="16">
        <f t="shared" si="14"/>
        <v>0.028905052899059057</v>
      </c>
      <c r="E240" s="16">
        <f t="shared" si="15"/>
        <v>-0.07207398728336109</v>
      </c>
      <c r="F240" s="17"/>
      <c r="G240" s="17"/>
      <c r="H240" s="17"/>
      <c r="I240" s="17"/>
      <c r="J240" s="17"/>
      <c r="K240" s="17"/>
      <c r="L240" s="17"/>
      <c r="M240" s="17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2:22" ht="15">
      <c r="B241" s="16">
        <f t="shared" si="12"/>
        <v>18.639999999999954</v>
      </c>
      <c r="C241" s="16">
        <f t="shared" si="13"/>
        <v>0.031949201858584436</v>
      </c>
      <c r="D241" s="16">
        <f t="shared" si="14"/>
        <v>0.03146098904774581</v>
      </c>
      <c r="E241" s="16">
        <f t="shared" si="15"/>
        <v>-0.06955710815954143</v>
      </c>
      <c r="F241" s="17"/>
      <c r="G241" s="17"/>
      <c r="H241" s="17"/>
      <c r="I241" s="17"/>
      <c r="J241" s="17"/>
      <c r="K241" s="17"/>
      <c r="L241" s="17"/>
      <c r="M241" s="17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2:22" ht="15">
      <c r="B242" s="16">
        <f t="shared" si="12"/>
        <v>18.719999999999953</v>
      </c>
      <c r="C242" s="16">
        <f t="shared" si="13"/>
        <v>0.03032929834007136</v>
      </c>
      <c r="D242" s="16">
        <f t="shared" si="14"/>
        <v>0.033887332914951517</v>
      </c>
      <c r="E242" s="16">
        <f t="shared" si="15"/>
        <v>-0.06684612152634531</v>
      </c>
      <c r="F242" s="17"/>
      <c r="G242" s="17"/>
      <c r="H242" s="17"/>
      <c r="I242" s="17"/>
      <c r="J242" s="17"/>
      <c r="K242" s="17"/>
      <c r="L242" s="17"/>
      <c r="M242" s="17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2:22" ht="15">
      <c r="B243" s="16">
        <f t="shared" si="12"/>
        <v>18.79999999999995</v>
      </c>
      <c r="C243" s="16">
        <f t="shared" si="13"/>
        <v>0.02863066818307499</v>
      </c>
      <c r="D243" s="16">
        <f t="shared" si="14"/>
        <v>0.036177786369597516</v>
      </c>
      <c r="E243" s="16">
        <f t="shared" si="15"/>
        <v>-0.06395189861677751</v>
      </c>
      <c r="F243" s="17"/>
      <c r="G243" s="17"/>
      <c r="H243" s="17"/>
      <c r="I243" s="17"/>
      <c r="J243" s="17"/>
      <c r="K243" s="17"/>
      <c r="L243" s="17"/>
      <c r="M243" s="17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2:22" ht="15">
      <c r="B244" s="16">
        <f t="shared" si="12"/>
        <v>18.87999999999995</v>
      </c>
      <c r="C244" s="16">
        <f t="shared" si="13"/>
        <v>0.026859637694336625</v>
      </c>
      <c r="D244" s="16">
        <f t="shared" si="14"/>
        <v>0.03832655738514445</v>
      </c>
      <c r="E244" s="16">
        <f t="shared" si="15"/>
        <v>-0.060885774025965955</v>
      </c>
      <c r="F244" s="17"/>
      <c r="G244" s="17"/>
      <c r="H244" s="17"/>
      <c r="I244" s="17"/>
      <c r="J244" s="17"/>
      <c r="K244" s="17"/>
      <c r="L244" s="17"/>
      <c r="M244" s="17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2:22" ht="15">
      <c r="B245" s="16">
        <f t="shared" si="12"/>
        <v>18.959999999999948</v>
      </c>
      <c r="C245" s="16">
        <f t="shared" si="13"/>
        <v>0.02502269328766878</v>
      </c>
      <c r="D245" s="16">
        <f t="shared" si="14"/>
        <v>0.04032837284815795</v>
      </c>
      <c r="E245" s="16">
        <f t="shared" si="15"/>
        <v>-0.05765950419811332</v>
      </c>
      <c r="F245" s="17"/>
      <c r="G245" s="17"/>
      <c r="H245" s="17"/>
      <c r="I245" s="17"/>
      <c r="J245" s="17"/>
      <c r="K245" s="17"/>
      <c r="L245" s="17"/>
      <c r="M245" s="17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2:22" ht="15">
      <c r="B246" s="16">
        <f t="shared" si="12"/>
        <v>19.039999999999946</v>
      </c>
      <c r="C246" s="16">
        <f t="shared" si="13"/>
        <v>0.02312645891602627</v>
      </c>
      <c r="D246" s="16">
        <f t="shared" si="14"/>
        <v>0.04217848956144005</v>
      </c>
      <c r="E246" s="16">
        <f t="shared" si="15"/>
        <v>-0.05428522503319812</v>
      </c>
      <c r="F246" s="17"/>
      <c r="G246" s="17"/>
      <c r="H246" s="17"/>
      <c r="I246" s="17"/>
      <c r="J246" s="17"/>
      <c r="K246" s="17"/>
      <c r="L246" s="17"/>
      <c r="M246" s="17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2:22" ht="15">
      <c r="B247" s="16">
        <f t="shared" si="12"/>
        <v>19.119999999999944</v>
      </c>
      <c r="C247" s="16">
        <f t="shared" si="13"/>
        <v>0.021177673318779004</v>
      </c>
      <c r="D247" s="16">
        <f t="shared" si="14"/>
        <v>0.04387270342694237</v>
      </c>
      <c r="E247" s="16">
        <f t="shared" si="15"/>
        <v>-0.050775408759042726</v>
      </c>
      <c r="F247" s="17"/>
      <c r="G247" s="17"/>
      <c r="H247" s="17"/>
      <c r="I247" s="17"/>
      <c r="J247" s="17"/>
      <c r="K247" s="17"/>
      <c r="L247" s="17"/>
      <c r="M247" s="17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2:22" ht="15">
      <c r="B248" s="16">
        <f t="shared" si="12"/>
        <v>19.199999999999942</v>
      </c>
      <c r="C248" s="16">
        <f t="shared" si="13"/>
        <v>0.019183167159085916</v>
      </c>
      <c r="D248" s="16">
        <f t="shared" si="14"/>
        <v>0.04540735679966924</v>
      </c>
      <c r="E248" s="16">
        <f t="shared" si="15"/>
        <v>-0.04714282021506919</v>
      </c>
      <c r="F248" s="17"/>
      <c r="G248" s="17"/>
      <c r="H248" s="17"/>
      <c r="I248" s="17"/>
      <c r="J248" s="17"/>
      <c r="K248" s="17"/>
      <c r="L248" s="17"/>
      <c r="M248" s="17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2:22" ht="15">
      <c r="B249" s="16">
        <f t="shared" si="12"/>
        <v>19.27999999999994</v>
      </c>
      <c r="C249" s="16">
        <f t="shared" si="13"/>
        <v>0.01714984012577395</v>
      </c>
      <c r="D249" s="16">
        <f t="shared" si="14"/>
        <v>0.04677934400973116</v>
      </c>
      <c r="E249" s="16">
        <f t="shared" si="15"/>
        <v>-0.0434004726942907</v>
      </c>
      <c r="F249" s="17"/>
      <c r="G249" s="17"/>
      <c r="H249" s="17"/>
      <c r="I249" s="17"/>
      <c r="J249" s="17"/>
      <c r="K249" s="17"/>
      <c r="L249" s="17"/>
      <c r="M249" s="17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2:22" ht="15">
      <c r="B250" s="16">
        <f t="shared" si="12"/>
        <v>19.35999999999994</v>
      </c>
      <c r="C250" s="16">
        <f t="shared" si="13"/>
        <v>0.015084638073397506</v>
      </c>
      <c r="D250" s="16">
        <f t="shared" si="14"/>
        <v>0.04798611505560296</v>
      </c>
      <c r="E250" s="16">
        <f t="shared" si="15"/>
        <v>-0.03956158348984246</v>
      </c>
      <c r="F250" s="17"/>
      <c r="G250" s="17"/>
      <c r="H250" s="17"/>
      <c r="I250" s="17"/>
      <c r="J250" s="17"/>
      <c r="K250" s="17"/>
      <c r="L250" s="17"/>
      <c r="M250" s="17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2:22" ht="15">
      <c r="B251" s="16">
        <f t="shared" si="12"/>
        <v>19.439999999999937</v>
      </c>
      <c r="C251" s="16">
        <f t="shared" si="13"/>
        <v>0.012994530273198284</v>
      </c>
      <c r="D251" s="16">
        <f t="shared" si="14"/>
        <v>0.049025677477458826</v>
      </c>
      <c r="E251" s="16">
        <f t="shared" si="15"/>
        <v>-0.03563952929164576</v>
      </c>
      <c r="F251" s="17"/>
      <c r="G251" s="17"/>
      <c r="H251" s="17"/>
      <c r="I251" s="17"/>
      <c r="J251" s="17"/>
      <c r="K251" s="17"/>
      <c r="L251" s="17"/>
      <c r="M251" s="17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2:22" ht="15">
      <c r="B252" s="16">
        <f t="shared" si="12"/>
        <v>19.519999999999936</v>
      </c>
      <c r="C252" s="16">
        <f t="shared" si="13"/>
        <v>0.010886486846507733</v>
      </c>
      <c r="D252" s="16">
        <f t="shared" si="14"/>
        <v>0.04989659642517944</v>
      </c>
      <c r="E252" s="16">
        <f t="shared" si="15"/>
        <v>-0.031647801577631404</v>
      </c>
      <c r="F252" s="17"/>
      <c r="G252" s="17"/>
      <c r="H252" s="17"/>
      <c r="I252" s="17"/>
      <c r="J252" s="17"/>
      <c r="K252" s="17"/>
      <c r="L252" s="17"/>
      <c r="M252" s="17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2:22" ht="15">
      <c r="B253" s="16">
        <f t="shared" si="12"/>
        <v>19.599999999999934</v>
      </c>
      <c r="C253" s="16">
        <f t="shared" si="13"/>
        <v>0.008767456450741135</v>
      </c>
      <c r="D253" s="16">
        <f t="shared" si="14"/>
        <v>0.050597992941238734</v>
      </c>
      <c r="E253" s="16">
        <f t="shared" si="15"/>
        <v>-0.027599962142332304</v>
      </c>
      <c r="F253" s="17"/>
      <c r="G253" s="17"/>
      <c r="H253" s="17"/>
      <c r="I253" s="17"/>
      <c r="J253" s="17"/>
      <c r="K253" s="17"/>
      <c r="L253" s="17"/>
      <c r="M253" s="17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2:22" ht="15">
      <c r="B254" s="16">
        <f t="shared" si="12"/>
        <v>19.679999999999932</v>
      </c>
      <c r="C254" s="16">
        <f t="shared" si="13"/>
        <v>0.006644344286530356</v>
      </c>
      <c r="D254" s="16">
        <f t="shared" si="14"/>
        <v>0.051129540484161164</v>
      </c>
      <c r="E254" s="16">
        <f t="shared" si="15"/>
        <v>-0.02350959890359941</v>
      </c>
      <c r="F254" s="17"/>
      <c r="G254" s="17"/>
      <c r="H254" s="17"/>
      <c r="I254" s="17"/>
      <c r="J254" s="17"/>
      <c r="K254" s="17"/>
      <c r="L254" s="17"/>
      <c r="M254" s="17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2:22" ht="15">
      <c r="B255" s="16">
        <f t="shared" si="12"/>
        <v>19.75999999999993</v>
      </c>
      <c r="C255" s="16">
        <f t="shared" si="13"/>
        <v>0.00452399049273921</v>
      </c>
      <c r="D255" s="16">
        <f t="shared" si="14"/>
        <v>0.0514914597235803</v>
      </c>
      <c r="E255" s="16">
        <f t="shared" si="15"/>
        <v>-0.019390282125712987</v>
      </c>
      <c r="F255" s="17"/>
      <c r="G255" s="17"/>
      <c r="H255" s="17"/>
      <c r="I255" s="17"/>
      <c r="J255" s="17"/>
      <c r="K255" s="17"/>
      <c r="L255" s="17"/>
      <c r="M255" s="17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2:22" ht="15">
      <c r="B256" s="16">
        <f t="shared" si="12"/>
        <v>19.83999999999993</v>
      </c>
      <c r="C256" s="16">
        <f t="shared" si="13"/>
        <v>0.0024131489941089674</v>
      </c>
      <c r="D256" s="16">
        <f t="shared" si="14"/>
        <v>0.05168451164310902</v>
      </c>
      <c r="E256" s="16">
        <f t="shared" si="15"/>
        <v>-0.015255521194264265</v>
      </c>
      <c r="F256" s="17"/>
      <c r="G256" s="17"/>
      <c r="H256" s="17"/>
      <c r="I256" s="17"/>
      <c r="J256" s="17"/>
      <c r="K256" s="17"/>
      <c r="L256" s="17"/>
      <c r="M256" s="17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2:22" ht="15">
      <c r="B257" s="16">
        <f t="shared" si="12"/>
        <v>19.919999999999927</v>
      </c>
      <c r="C257" s="16">
        <f t="shared" si="13"/>
        <v>0.0003184668641006399</v>
      </c>
      <c r="D257" s="16">
        <f t="shared" si="14"/>
        <v>0.05170998899223707</v>
      </c>
      <c r="E257" s="16">
        <f t="shared" si="15"/>
        <v>-0.0111187220748853</v>
      </c>
      <c r="F257" s="17"/>
      <c r="G257" s="17"/>
      <c r="H257" s="17"/>
      <c r="I257" s="17"/>
      <c r="J257" s="17"/>
      <c r="K257" s="17"/>
      <c r="L257" s="17"/>
      <c r="M257" s="17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2:22" ht="15">
      <c r="B258" s="16">
        <f t="shared" si="12"/>
        <v>19.999999999999925</v>
      </c>
      <c r="C258" s="16">
        <f t="shared" si="13"/>
        <v>-0.0017535357368558624</v>
      </c>
      <c r="D258" s="16">
        <f t="shared" si="14"/>
        <v>0.0515697061332886</v>
      </c>
      <c r="E258" s="16">
        <f t="shared" si="15"/>
        <v>-0.006993145584222212</v>
      </c>
      <c r="F258" s="17"/>
      <c r="G258" s="17"/>
      <c r="H258" s="17"/>
      <c r="I258" s="17"/>
      <c r="J258" s="17"/>
      <c r="K258" s="17"/>
      <c r="L258" s="17"/>
      <c r="M258" s="17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2:22" ht="15">
      <c r="B259" s="16">
        <f t="shared" si="12"/>
        <v>20.079999999999924</v>
      </c>
      <c r="C259" s="16">
        <f t="shared" si="13"/>
        <v>-0.0037964849900180664</v>
      </c>
      <c r="D259" s="16">
        <f t="shared" si="14"/>
        <v>0.05126598733408716</v>
      </c>
      <c r="E259" s="16">
        <f t="shared" si="15"/>
        <v>-0.00289186659749524</v>
      </c>
      <c r="F259" s="17"/>
      <c r="G259" s="17"/>
      <c r="H259" s="17"/>
      <c r="I259" s="17"/>
      <c r="J259" s="17"/>
      <c r="K259" s="17"/>
      <c r="L259" s="17"/>
      <c r="M259" s="17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2:22" ht="15">
      <c r="B260" s="16">
        <f t="shared" si="12"/>
        <v>20.159999999999922</v>
      </c>
      <c r="C260" s="16">
        <f t="shared" si="13"/>
        <v>-0.0058041721588837185</v>
      </c>
      <c r="D260" s="16">
        <f t="shared" si="14"/>
        <v>0.05080165356137646</v>
      </c>
      <c r="E260" s="16">
        <f t="shared" si="15"/>
        <v>0.0011722656874148772</v>
      </c>
      <c r="F260" s="17"/>
      <c r="G260" s="17"/>
      <c r="H260" s="17"/>
      <c r="I260" s="17"/>
      <c r="J260" s="17"/>
      <c r="K260" s="17"/>
      <c r="L260" s="17"/>
      <c r="M260" s="17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2:22" ht="15">
      <c r="B261" s="16">
        <f t="shared" si="12"/>
        <v>20.23999999999992</v>
      </c>
      <c r="C261" s="16">
        <f t="shared" si="13"/>
        <v>-0.007770571589455243</v>
      </c>
      <c r="D261" s="16">
        <f t="shared" si="14"/>
        <v>0.05018000783422004</v>
      </c>
      <c r="E261" s="16">
        <f t="shared" si="15"/>
        <v>0.0051866663141524804</v>
      </c>
      <c r="F261" s="17"/>
      <c r="G261" s="17"/>
      <c r="H261" s="17"/>
      <c r="I261" s="17"/>
      <c r="J261" s="17"/>
      <c r="K261" s="17"/>
      <c r="L261" s="17"/>
      <c r="M261" s="17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2:22" ht="15">
      <c r="B262" s="16">
        <f t="shared" si="12"/>
        <v>20.31999999999992</v>
      </c>
      <c r="C262" s="16">
        <f t="shared" si="13"/>
        <v>-0.009689857920990455</v>
      </c>
      <c r="D262" s="16">
        <f t="shared" si="14"/>
        <v>0.0494048192005408</v>
      </c>
      <c r="E262" s="16">
        <f t="shared" si="15"/>
        <v>0.009139051850195746</v>
      </c>
      <c r="F262" s="17"/>
      <c r="G262" s="17"/>
      <c r="H262" s="17"/>
      <c r="I262" s="17"/>
      <c r="J262" s="17"/>
      <c r="K262" s="17"/>
      <c r="L262" s="17"/>
      <c r="M262" s="17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2:22" ht="15">
      <c r="B263" s="16">
        <f t="shared" si="12"/>
        <v>20.399999999999917</v>
      </c>
      <c r="C263" s="16">
        <f t="shared" si="13"/>
        <v>-0.011556422461097424</v>
      </c>
      <c r="D263" s="16">
        <f t="shared" si="14"/>
        <v>0.04848030540365301</v>
      </c>
      <c r="E263" s="16">
        <f t="shared" si="15"/>
        <v>0.013017476282487986</v>
      </c>
      <c r="F263" s="17"/>
      <c r="G263" s="17"/>
      <c r="H263" s="17"/>
      <c r="I263" s="17"/>
      <c r="J263" s="17"/>
      <c r="K263" s="17"/>
      <c r="L263" s="17"/>
      <c r="M263" s="17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2:22" ht="15">
      <c r="B264" s="16">
        <f t="shared" si="12"/>
        <v>20.479999999999915</v>
      </c>
      <c r="C264" s="16">
        <f t="shared" si="13"/>
        <v>-0.013364888682227566</v>
      </c>
      <c r="D264" s="16">
        <f t="shared" si="14"/>
        <v>0.047411114309074805</v>
      </c>
      <c r="E264" s="16">
        <f t="shared" si="15"/>
        <v>0.01681036542721397</v>
      </c>
      <c r="F264" s="17"/>
      <c r="G264" s="17"/>
      <c r="H264" s="17"/>
      <c r="I264" s="17"/>
      <c r="J264" s="17"/>
      <c r="K264" s="17"/>
      <c r="L264" s="17"/>
      <c r="M264" s="17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2:22" ht="15">
      <c r="B265" s="16">
        <f aca="true" t="shared" si="16" ref="B265:B328">B264+B$4</f>
        <v>20.559999999999913</v>
      </c>
      <c r="C265" s="16">
        <f aca="true" t="shared" si="17" ref="C265:C328">-(E264*B$2+D264*B$3*2*SQRT(B$1*B$2))/B$1</f>
        <v>-0.015110126799918456</v>
      </c>
      <c r="D265" s="16">
        <f aca="true" t="shared" si="18" ref="D265:D328">D264+C265*B$4</f>
        <v>0.04620230416508133</v>
      </c>
      <c r="E265" s="16">
        <f aca="true" t="shared" si="19" ref="E265:E328">E264+D265*B$4</f>
        <v>0.020506549760420476</v>
      </c>
      <c r="F265" s="17"/>
      <c r="G265" s="17"/>
      <c r="H265" s="17"/>
      <c r="I265" s="17"/>
      <c r="J265" s="17"/>
      <c r="K265" s="17"/>
      <c r="L265" s="17"/>
      <c r="M265" s="17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2:22" ht="15">
      <c r="B266" s="16">
        <f t="shared" si="16"/>
        <v>20.63999999999991</v>
      </c>
      <c r="C266" s="16">
        <f t="shared" si="17"/>
        <v>-0.016787267396524735</v>
      </c>
      <c r="D266" s="16">
        <f t="shared" si="18"/>
        <v>0.04485932277335935</v>
      </c>
      <c r="E266" s="16">
        <f t="shared" si="19"/>
        <v>0.024095295582289223</v>
      </c>
      <c r="F266" s="17"/>
      <c r="G266" s="17"/>
      <c r="H266" s="17"/>
      <c r="I266" s="17"/>
      <c r="J266" s="17"/>
      <c r="K266" s="17"/>
      <c r="L266" s="17"/>
      <c r="M266" s="17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2:22" ht="15">
      <c r="B267" s="16">
        <f t="shared" si="16"/>
        <v>20.71999999999991</v>
      </c>
      <c r="C267" s="16">
        <f t="shared" si="17"/>
        <v>-0.018391714057640316</v>
      </c>
      <c r="D267" s="16">
        <f t="shared" si="18"/>
        <v>0.04338798564874812</v>
      </c>
      <c r="E267" s="16">
        <f t="shared" si="19"/>
        <v>0.02756633443418907</v>
      </c>
      <c r="F267" s="17"/>
      <c r="G267" s="17"/>
      <c r="H267" s="17"/>
      <c r="I267" s="17"/>
      <c r="J267" s="17"/>
      <c r="K267" s="17"/>
      <c r="L267" s="17"/>
      <c r="M267" s="17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2:22" ht="15">
      <c r="B268" s="16">
        <f t="shared" si="16"/>
        <v>20.79999999999991</v>
      </c>
      <c r="C268" s="16">
        <f t="shared" si="17"/>
        <v>-0.019919154991945416</v>
      </c>
      <c r="D268" s="16">
        <f t="shared" si="18"/>
        <v>0.04179445324939249</v>
      </c>
      <c r="E268" s="16">
        <f t="shared" si="19"/>
        <v>0.03090989069414047</v>
      </c>
      <c r="F268" s="17"/>
      <c r="G268" s="17"/>
      <c r="H268" s="17"/>
      <c r="I268" s="17"/>
      <c r="J268" s="17"/>
      <c r="K268" s="17"/>
      <c r="L268" s="17"/>
      <c r="M268" s="17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2:22" ht="15">
      <c r="B269" s="16">
        <f t="shared" si="16"/>
        <v>20.879999999999907</v>
      </c>
      <c r="C269" s="16">
        <f t="shared" si="17"/>
        <v>-0.021365573608796148</v>
      </c>
      <c r="D269" s="16">
        <f t="shared" si="18"/>
        <v>0.040085207360688796</v>
      </c>
      <c r="E269" s="16">
        <f t="shared" si="19"/>
        <v>0.034116707282995574</v>
      </c>
      <c r="F269" s="17"/>
      <c r="G269" s="17"/>
      <c r="H269" s="17"/>
      <c r="I269" s="17"/>
      <c r="J269" s="17"/>
      <c r="K269" s="17"/>
      <c r="L269" s="17"/>
      <c r="M269" s="17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2:22" ht="15">
      <c r="B270" s="16">
        <f t="shared" si="16"/>
        <v>20.959999999999905</v>
      </c>
      <c r="C270" s="16">
        <f t="shared" si="17"/>
        <v>-0.022727258031500178</v>
      </c>
      <c r="D270" s="16">
        <f t="shared" si="18"/>
        <v>0.038267026718168784</v>
      </c>
      <c r="E270" s="16">
        <f t="shared" si="19"/>
        <v>0.03717806942044908</v>
      </c>
      <c r="F270" s="17"/>
      <c r="G270" s="17"/>
      <c r="H270" s="17"/>
      <c r="I270" s="17"/>
      <c r="J270" s="17"/>
      <c r="K270" s="17"/>
      <c r="L270" s="17"/>
      <c r="M270" s="17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2:22" ht="15">
      <c r="B271" s="16">
        <f t="shared" si="16"/>
        <v>21.039999999999903</v>
      </c>
      <c r="C271" s="16">
        <f t="shared" si="17"/>
        <v>-0.02400080952787733</v>
      </c>
      <c r="D271" s="16">
        <f t="shared" si="18"/>
        <v>0.036346961955938596</v>
      </c>
      <c r="E271" s="16">
        <f t="shared" si="19"/>
        <v>0.040085826376924164</v>
      </c>
      <c r="F271" s="17"/>
      <c r="G271" s="17"/>
      <c r="H271" s="17"/>
      <c r="I271" s="17"/>
      <c r="J271" s="17"/>
      <c r="K271" s="17"/>
      <c r="L271" s="17"/>
      <c r="M271" s="17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2:22" ht="15">
      <c r="B272" s="16">
        <f t="shared" si="16"/>
        <v>21.1199999999999</v>
      </c>
      <c r="C272" s="16">
        <f t="shared" si="17"/>
        <v>-0.02518314984337681</v>
      </c>
      <c r="D272" s="16">
        <f t="shared" si="18"/>
        <v>0.03433230996846845</v>
      </c>
      <c r="E272" s="16">
        <f t="shared" si="19"/>
        <v>0.04283241117440164</v>
      </c>
      <c r="F272" s="17"/>
      <c r="G272" s="17"/>
      <c r="H272" s="17"/>
      <c r="I272" s="17"/>
      <c r="J272" s="17"/>
      <c r="K272" s="17"/>
      <c r="L272" s="17"/>
      <c r="M272" s="17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2:22" ht="15">
      <c r="B273" s="16">
        <f t="shared" si="16"/>
        <v>21.1999999999999</v>
      </c>
      <c r="C273" s="16">
        <f t="shared" si="17"/>
        <v>-0.02627152742570133</v>
      </c>
      <c r="D273" s="16">
        <f t="shared" si="18"/>
        <v>0.032230587774412345</v>
      </c>
      <c r="E273" s="16">
        <f t="shared" si="19"/>
        <v>0.045410858196354625</v>
      </c>
      <c r="F273" s="17"/>
      <c r="G273" s="17"/>
      <c r="H273" s="17"/>
      <c r="I273" s="17"/>
      <c r="J273" s="17"/>
      <c r="K273" s="17"/>
      <c r="L273" s="17"/>
      <c r="M273" s="17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2:22" ht="15">
      <c r="B274" s="16">
        <f t="shared" si="16"/>
        <v>21.279999999999898</v>
      </c>
      <c r="C274" s="16">
        <f t="shared" si="17"/>
        <v>-0.027263522533560354</v>
      </c>
      <c r="D274" s="16">
        <f t="shared" si="18"/>
        <v>0.030049505971727515</v>
      </c>
      <c r="E274" s="16">
        <f t="shared" si="19"/>
        <v>0.047814818674092825</v>
      </c>
      <c r="F274" s="17"/>
      <c r="G274" s="17"/>
      <c r="H274" s="17"/>
      <c r="I274" s="17"/>
      <c r="J274" s="17"/>
      <c r="K274" s="17"/>
      <c r="L274" s="17"/>
      <c r="M274" s="17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2:22" ht="15">
      <c r="B275" s="16">
        <f t="shared" si="16"/>
        <v>21.359999999999896</v>
      </c>
      <c r="C275" s="16">
        <f t="shared" si="17"/>
        <v>-0.02815705122582925</v>
      </c>
      <c r="D275" s="16">
        <f t="shared" si="18"/>
        <v>0.027796941873661177</v>
      </c>
      <c r="E275" s="16">
        <f t="shared" si="19"/>
        <v>0.05003857402398572</v>
      </c>
      <c r="F275" s="17"/>
      <c r="G275" s="17"/>
      <c r="H275" s="17"/>
      <c r="I275" s="17"/>
      <c r="J275" s="17"/>
      <c r="K275" s="17"/>
      <c r="L275" s="17"/>
      <c r="M275" s="17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2:22" ht="15">
      <c r="B276" s="16">
        <f t="shared" si="16"/>
        <v>21.439999999999895</v>
      </c>
      <c r="C276" s="16">
        <f t="shared" si="17"/>
        <v>-0.028950368231015683</v>
      </c>
      <c r="D276" s="16">
        <f t="shared" si="18"/>
        <v>0.025480912415179923</v>
      </c>
      <c r="E276" s="16">
        <f t="shared" si="19"/>
        <v>0.05207704701720011</v>
      </c>
      <c r="F276" s="17"/>
      <c r="G276" s="17"/>
      <c r="H276" s="17"/>
      <c r="I276" s="17"/>
      <c r="J276" s="17"/>
      <c r="K276" s="17"/>
      <c r="L276" s="17"/>
      <c r="M276" s="17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2:22" ht="15">
      <c r="B277" s="16">
        <f t="shared" si="16"/>
        <v>21.519999999999893</v>
      </c>
      <c r="C277" s="16">
        <f t="shared" si="17"/>
        <v>-0.029642068700518897</v>
      </c>
      <c r="D277" s="16">
        <f t="shared" si="18"/>
        <v>0.023109546919138413</v>
      </c>
      <c r="E277" s="16">
        <f t="shared" si="19"/>
        <v>0.053925810770731185</v>
      </c>
      <c r="F277" s="17"/>
      <c r="G277" s="17"/>
      <c r="H277" s="17"/>
      <c r="I277" s="17"/>
      <c r="J277" s="17"/>
      <c r="K277" s="17"/>
      <c r="L277" s="17"/>
      <c r="M277" s="17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2:22" ht="15">
      <c r="B278" s="16">
        <f t="shared" si="16"/>
        <v>21.59999999999989</v>
      </c>
      <c r="C278" s="16">
        <f t="shared" si="17"/>
        <v>-0.030231088852699886</v>
      </c>
      <c r="D278" s="16">
        <f t="shared" si="18"/>
        <v>0.02069105981092242</v>
      </c>
      <c r="E278" s="16">
        <f t="shared" si="19"/>
        <v>0.055581095555604976</v>
      </c>
      <c r="F278" s="17"/>
      <c r="G278" s="17"/>
      <c r="H278" s="17"/>
      <c r="I278" s="17"/>
      <c r="J278" s="17"/>
      <c r="K278" s="17"/>
      <c r="L278" s="17"/>
      <c r="M278" s="17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2:22" ht="15">
      <c r="B279" s="16">
        <f t="shared" si="16"/>
        <v>21.67999999999989</v>
      </c>
      <c r="C279" s="16">
        <f t="shared" si="17"/>
        <v>-0.030716705518250426</v>
      </c>
      <c r="D279" s="16">
        <f t="shared" si="18"/>
        <v>0.018233723369462388</v>
      </c>
      <c r="E279" s="16">
        <f t="shared" si="19"/>
        <v>0.057039793425161966</v>
      </c>
      <c r="F279" s="17"/>
      <c r="G279" s="17"/>
      <c r="H279" s="17"/>
      <c r="I279" s="17"/>
      <c r="J279" s="17"/>
      <c r="K279" s="17"/>
      <c r="L279" s="17"/>
      <c r="M279" s="17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2:22" ht="15">
      <c r="B280" s="16">
        <f t="shared" si="16"/>
        <v>21.759999999999888</v>
      </c>
      <c r="C280" s="16">
        <f t="shared" si="17"/>
        <v>-0.03109853460074628</v>
      </c>
      <c r="D280" s="16">
        <f t="shared" si="18"/>
        <v>0.015745840601402685</v>
      </c>
      <c r="E280" s="16">
        <f t="shared" si="19"/>
        <v>0.058299460673274184</v>
      </c>
      <c r="F280" s="17"/>
      <c r="G280" s="17"/>
      <c r="H280" s="17"/>
      <c r="I280" s="17"/>
      <c r="J280" s="17"/>
      <c r="K280" s="17"/>
      <c r="L280" s="17"/>
      <c r="M280" s="17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2:22" ht="15">
      <c r="B281" s="16">
        <f t="shared" si="16"/>
        <v>21.839999999999886</v>
      </c>
      <c r="C281" s="16">
        <f t="shared" si="17"/>
        <v>-0.031376528469583956</v>
      </c>
      <c r="D281" s="16">
        <f t="shared" si="18"/>
        <v>0.013235718323835969</v>
      </c>
      <c r="E281" s="16">
        <f t="shared" si="19"/>
        <v>0.05935831813918106</v>
      </c>
      <c r="F281" s="17"/>
      <c r="G281" s="17"/>
      <c r="H281" s="17"/>
      <c r="I281" s="17"/>
      <c r="J281" s="17"/>
      <c r="K281" s="17"/>
      <c r="L281" s="17"/>
      <c r="M281" s="17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2:22" ht="15">
      <c r="B282" s="16">
        <f t="shared" si="16"/>
        <v>21.919999999999884</v>
      </c>
      <c r="C282" s="16">
        <f t="shared" si="17"/>
        <v>-0.03155097230572242</v>
      </c>
      <c r="D282" s="16">
        <f t="shared" si="18"/>
        <v>0.010711640539378176</v>
      </c>
      <c r="E282" s="16">
        <f t="shared" si="19"/>
        <v>0.06021524938233132</v>
      </c>
      <c r="F282" s="17"/>
      <c r="G282" s="17"/>
      <c r="H282" s="17"/>
      <c r="I282" s="17"/>
      <c r="J282" s="17"/>
      <c r="K282" s="17"/>
      <c r="L282" s="17"/>
      <c r="M282" s="17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2:22" ht="15">
      <c r="B283" s="16">
        <f t="shared" si="16"/>
        <v>21.999999999999883</v>
      </c>
      <c r="C283" s="16">
        <f t="shared" si="17"/>
        <v>-0.03162247942377107</v>
      </c>
      <c r="D283" s="16">
        <f t="shared" si="18"/>
        <v>0.00818184218547649</v>
      </c>
      <c r="E283" s="16">
        <f t="shared" si="19"/>
        <v>0.060869796757169435</v>
      </c>
      <c r="F283" s="17"/>
      <c r="G283" s="17"/>
      <c r="H283" s="17"/>
      <c r="I283" s="17"/>
      <c r="J283" s="17"/>
      <c r="K283" s="17"/>
      <c r="L283" s="17"/>
      <c r="M283" s="17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2:22" ht="15">
      <c r="B284" s="16">
        <f t="shared" si="16"/>
        <v>22.07999999999988</v>
      </c>
      <c r="C284" s="16">
        <f t="shared" si="17"/>
        <v>-0.03159198559697444</v>
      </c>
      <c r="D284" s="16">
        <f t="shared" si="18"/>
        <v>0.0056544833377185355</v>
      </c>
      <c r="E284" s="16">
        <f t="shared" si="19"/>
        <v>0.06132215542418692</v>
      </c>
      <c r="F284" s="17"/>
      <c r="G284" s="17"/>
      <c r="H284" s="17"/>
      <c r="I284" s="17"/>
      <c r="J284" s="17"/>
      <c r="K284" s="17"/>
      <c r="L284" s="17"/>
      <c r="M284" s="17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2:22" ht="15">
      <c r="B285" s="16">
        <f t="shared" si="16"/>
        <v>22.15999999999988</v>
      </c>
      <c r="C285" s="16">
        <f t="shared" si="17"/>
        <v>-0.031460742414534885</v>
      </c>
      <c r="D285" s="16">
        <f t="shared" si="18"/>
        <v>0.003137623944555745</v>
      </c>
      <c r="E285" s="16">
        <f t="shared" si="19"/>
        <v>0.06157316533975138</v>
      </c>
      <c r="F285" s="17"/>
      <c r="G285" s="17"/>
      <c r="H285" s="17"/>
      <c r="I285" s="17"/>
      <c r="J285" s="17"/>
      <c r="K285" s="17"/>
      <c r="L285" s="17"/>
      <c r="M285" s="17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2:22" ht="15">
      <c r="B286" s="16">
        <f t="shared" si="16"/>
        <v>22.239999999999878</v>
      </c>
      <c r="C286" s="16">
        <f t="shared" si="17"/>
        <v>-0.03123030970347742</v>
      </c>
      <c r="D286" s="16">
        <f t="shared" si="18"/>
        <v>0.0006391991682775512</v>
      </c>
      <c r="E286" s="16">
        <f t="shared" si="19"/>
        <v>0.06162430127321358</v>
      </c>
      <c r="F286" s="17"/>
      <c r="G286" s="17"/>
      <c r="H286" s="17"/>
      <c r="I286" s="17"/>
      <c r="J286" s="17"/>
      <c r="K286" s="17"/>
      <c r="L286" s="17"/>
      <c r="M286" s="17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2:22" ht="15">
      <c r="B287" s="16">
        <f t="shared" si="16"/>
        <v>22.319999999999876</v>
      </c>
      <c r="C287" s="16">
        <f t="shared" si="17"/>
        <v>-0.03090254704989036</v>
      </c>
      <c r="D287" s="16">
        <f t="shared" si="18"/>
        <v>-0.0018330045957136777</v>
      </c>
      <c r="E287" s="16">
        <f t="shared" si="19"/>
        <v>0.06147766090555649</v>
      </c>
      <c r="F287" s="17"/>
      <c r="G287" s="17"/>
      <c r="H287" s="17"/>
      <c r="I287" s="17"/>
      <c r="J287" s="17"/>
      <c r="K287" s="17"/>
      <c r="L287" s="17"/>
      <c r="M287" s="17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2:22" ht="15">
      <c r="B288" s="16">
        <f t="shared" si="16"/>
        <v>22.399999999999874</v>
      </c>
      <c r="C288" s="16">
        <f t="shared" si="17"/>
        <v>-0.030479604456863194</v>
      </c>
      <c r="D288" s="16">
        <f t="shared" si="18"/>
        <v>-0.004271372952262733</v>
      </c>
      <c r="E288" s="16">
        <f t="shared" si="19"/>
        <v>0.06113595106937547</v>
      </c>
      <c r="F288" s="17"/>
      <c r="G288" s="17"/>
      <c r="H288" s="17"/>
      <c r="I288" s="17"/>
      <c r="J288" s="17"/>
      <c r="K288" s="17"/>
      <c r="L288" s="17"/>
      <c r="M288" s="17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2:22" ht="15">
      <c r="B289" s="16">
        <f t="shared" si="16"/>
        <v>22.479999999999873</v>
      </c>
      <c r="C289" s="16">
        <f t="shared" si="17"/>
        <v>-0.02996391217878338</v>
      </c>
      <c r="D289" s="16">
        <f t="shared" si="18"/>
        <v>-0.006668485926565403</v>
      </c>
      <c r="E289" s="16">
        <f t="shared" si="19"/>
        <v>0.06060247219525024</v>
      </c>
      <c r="F289" s="17"/>
      <c r="G289" s="17"/>
      <c r="H289" s="17"/>
      <c r="I289" s="17"/>
      <c r="J289" s="17"/>
      <c r="K289" s="17"/>
      <c r="L289" s="17"/>
      <c r="M289" s="17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2:22" ht="15">
      <c r="B290" s="16">
        <f t="shared" si="16"/>
        <v>22.55999999999987</v>
      </c>
      <c r="C290" s="16">
        <f t="shared" si="17"/>
        <v>-0.029358169773840828</v>
      </c>
      <c r="D290" s="16">
        <f t="shared" si="18"/>
        <v>-0.00901713950847267</v>
      </c>
      <c r="E290" s="16">
        <f t="shared" si="19"/>
        <v>0.05988110103457242</v>
      </c>
      <c r="F290" s="17"/>
      <c r="G290" s="17"/>
      <c r="H290" s="17"/>
      <c r="I290" s="17"/>
      <c r="J290" s="17"/>
      <c r="K290" s="17"/>
      <c r="L290" s="17"/>
      <c r="M290" s="17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2:22" ht="15">
      <c r="B291" s="16">
        <f t="shared" si="16"/>
        <v>22.63999999999987</v>
      </c>
      <c r="C291" s="16">
        <f t="shared" si="17"/>
        <v>-0.02866533441861698</v>
      </c>
      <c r="D291" s="16">
        <f t="shared" si="18"/>
        <v>-0.011310366261962029</v>
      </c>
      <c r="E291" s="16">
        <f t="shared" si="19"/>
        <v>0.05897627173361546</v>
      </c>
      <c r="F291" s="17"/>
      <c r="G291" s="17"/>
      <c r="H291" s="17"/>
      <c r="I291" s="17"/>
      <c r="J291" s="17"/>
      <c r="K291" s="17"/>
      <c r="L291" s="17"/>
      <c r="M291" s="17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2:22" ht="15">
      <c r="B292" s="16">
        <f t="shared" si="16"/>
        <v>22.719999999999867</v>
      </c>
      <c r="C292" s="16">
        <f t="shared" si="17"/>
        <v>-0.02788860853050035</v>
      </c>
      <c r="D292" s="16">
        <f t="shared" si="18"/>
        <v>-0.013541454944402058</v>
      </c>
      <c r="E292" s="16">
        <f t="shared" si="19"/>
        <v>0.057892955338063296</v>
      </c>
      <c r="F292" s="17"/>
      <c r="G292" s="17"/>
      <c r="H292" s="17"/>
      <c r="I292" s="17"/>
      <c r="J292" s="17"/>
      <c r="K292" s="17"/>
      <c r="L292" s="17"/>
      <c r="M292" s="17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2:22" ht="15">
      <c r="B293" s="16">
        <f t="shared" si="16"/>
        <v>22.799999999999866</v>
      </c>
      <c r="C293" s="16">
        <f t="shared" si="17"/>
        <v>-0.027031426745367886</v>
      </c>
      <c r="D293" s="16">
        <f t="shared" si="18"/>
        <v>-0.01570396908403149</v>
      </c>
      <c r="E293" s="16">
        <f t="shared" si="19"/>
        <v>0.056636637811340776</v>
      </c>
      <c r="F293" s="17"/>
      <c r="G293" s="17"/>
      <c r="H293" s="17"/>
      <c r="I293" s="17"/>
      <c r="J293" s="17"/>
      <c r="K293" s="17"/>
      <c r="L293" s="17"/>
      <c r="M293" s="17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2:22" ht="15">
      <c r="B294" s="16">
        <f t="shared" si="16"/>
        <v>22.879999999999864</v>
      </c>
      <c r="C294" s="16">
        <f t="shared" si="17"/>
        <v>-0.026097442299497876</v>
      </c>
      <c r="D294" s="16">
        <f t="shared" si="18"/>
        <v>-0.017791764467991317</v>
      </c>
      <c r="E294" s="16">
        <f t="shared" si="19"/>
        <v>0.05521329665390147</v>
      </c>
      <c r="F294" s="17"/>
      <c r="G294" s="17"/>
      <c r="H294" s="17"/>
      <c r="I294" s="17"/>
      <c r="J294" s="17"/>
      <c r="K294" s="17"/>
      <c r="L294" s="17"/>
      <c r="M294" s="17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2:22" ht="15">
      <c r="B295" s="16">
        <f t="shared" si="16"/>
        <v>22.959999999999862</v>
      </c>
      <c r="C295" s="16">
        <f t="shared" si="17"/>
        <v>-0.02509051286603263</v>
      </c>
      <c r="D295" s="16">
        <f t="shared" si="18"/>
        <v>-0.01979900549727393</v>
      </c>
      <c r="E295" s="16">
        <f t="shared" si="19"/>
        <v>0.053629376214119555</v>
      </c>
      <c r="F295" s="17"/>
      <c r="G295" s="17"/>
      <c r="H295" s="17"/>
      <c r="I295" s="17"/>
      <c r="J295" s="17"/>
      <c r="K295" s="17"/>
      <c r="L295" s="17"/>
      <c r="M295" s="17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2:22" ht="15">
      <c r="B296" s="16">
        <f t="shared" si="16"/>
        <v>23.03999999999986</v>
      </c>
      <c r="C296" s="16">
        <f t="shared" si="17"/>
        <v>-0.02401468589748535</v>
      </c>
      <c r="D296" s="16">
        <f t="shared" si="18"/>
        <v>-0.021720180369072757</v>
      </c>
      <c r="E296" s="16">
        <f t="shared" si="19"/>
        <v>0.05189176178459373</v>
      </c>
      <c r="F296" s="17"/>
      <c r="G296" s="17"/>
      <c r="H296" s="17"/>
      <c r="I296" s="17"/>
      <c r="J296" s="17"/>
      <c r="K296" s="17"/>
      <c r="L296" s="17"/>
      <c r="M296" s="17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2:22" ht="15">
      <c r="B297" s="16">
        <f t="shared" si="16"/>
        <v>23.11999999999986</v>
      </c>
      <c r="C297" s="16">
        <f t="shared" si="17"/>
        <v>-0.02287418352678361</v>
      </c>
      <c r="D297" s="16">
        <f t="shared" si="18"/>
        <v>-0.023550115051215445</v>
      </c>
      <c r="E297" s="16">
        <f t="shared" si="19"/>
        <v>0.050007752580496494</v>
      </c>
      <c r="F297" s="17"/>
      <c r="G297" s="17"/>
      <c r="H297" s="17"/>
      <c r="I297" s="17"/>
      <c r="J297" s="17"/>
      <c r="K297" s="17"/>
      <c r="L297" s="17"/>
      <c r="M297" s="17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2:22" ht="15">
      <c r="B298" s="16">
        <f t="shared" si="16"/>
        <v>23.199999999999857</v>
      </c>
      <c r="C298" s="16">
        <f t="shared" si="17"/>
        <v>-0.021673387080160682</v>
      </c>
      <c r="D298" s="16">
        <f t="shared" si="18"/>
        <v>-0.0252839860176283</v>
      </c>
      <c r="E298" s="16">
        <f t="shared" si="19"/>
        <v>0.04798503369908623</v>
      </c>
      <c r="F298" s="17"/>
      <c r="G298" s="17"/>
      <c r="H298" s="17"/>
      <c r="I298" s="17"/>
      <c r="J298" s="17"/>
      <c r="K298" s="17"/>
      <c r="L298" s="17"/>
      <c r="M298" s="17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2:22" ht="15">
      <c r="B299" s="16">
        <f t="shared" si="16"/>
        <v>23.279999999999855</v>
      </c>
      <c r="C299" s="16">
        <f t="shared" si="17"/>
        <v>-0.02041682125584495</v>
      </c>
      <c r="D299" s="16">
        <f t="shared" si="18"/>
        <v>-0.026917331718095894</v>
      </c>
      <c r="E299" s="16">
        <f t="shared" si="19"/>
        <v>0.04583164716163856</v>
      </c>
      <c r="F299" s="17"/>
      <c r="G299" s="17"/>
      <c r="H299" s="17"/>
      <c r="I299" s="17"/>
      <c r="J299" s="17"/>
      <c r="K299" s="17"/>
      <c r="L299" s="17"/>
      <c r="M299" s="17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2:22" ht="15">
      <c r="B300" s="16">
        <f t="shared" si="16"/>
        <v>23.359999999999854</v>
      </c>
      <c r="C300" s="16">
        <f t="shared" si="17"/>
        <v>-0.01910913802295661</v>
      </c>
      <c r="D300" s="16">
        <f t="shared" si="18"/>
        <v>-0.028446062759932424</v>
      </c>
      <c r="E300" s="16">
        <f t="shared" si="19"/>
        <v>0.043555962140843965</v>
      </c>
      <c r="F300" s="17"/>
      <c r="G300" s="17"/>
      <c r="H300" s="17"/>
      <c r="I300" s="17"/>
      <c r="J300" s="17"/>
      <c r="K300" s="17"/>
      <c r="L300" s="17"/>
      <c r="M300" s="17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2:22" ht="15">
      <c r="B301" s="16">
        <f t="shared" si="16"/>
        <v>23.439999999999852</v>
      </c>
      <c r="C301" s="16">
        <f t="shared" si="17"/>
        <v>-0.017755100295300717</v>
      </c>
      <c r="D301" s="16">
        <f t="shared" si="18"/>
        <v>-0.029866470783556483</v>
      </c>
      <c r="E301" s="16">
        <f t="shared" si="19"/>
        <v>0.041166644478159445</v>
      </c>
      <c r="F301" s="17"/>
      <c r="G301" s="17"/>
      <c r="H301" s="17"/>
      <c r="I301" s="17"/>
      <c r="J301" s="17"/>
      <c r="K301" s="17"/>
      <c r="L301" s="17"/>
      <c r="M301" s="17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2:22" ht="15">
      <c r="B302" s="16">
        <f t="shared" si="16"/>
        <v>23.51999999999985</v>
      </c>
      <c r="C302" s="16">
        <f t="shared" si="17"/>
        <v>-0.016359565434847186</v>
      </c>
      <c r="D302" s="16">
        <f t="shared" si="18"/>
        <v>-0.03117523601834426</v>
      </c>
      <c r="E302" s="16">
        <f t="shared" si="19"/>
        <v>0.038672625596691906</v>
      </c>
      <c r="F302" s="17"/>
      <c r="G302" s="17"/>
      <c r="H302" s="17"/>
      <c r="I302" s="17"/>
      <c r="J302" s="17"/>
      <c r="K302" s="17"/>
      <c r="L302" s="17"/>
      <c r="M302" s="17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2:22" ht="15">
      <c r="B303" s="16">
        <f t="shared" si="16"/>
        <v>23.59999999999985</v>
      </c>
      <c r="C303" s="16">
        <f t="shared" si="17"/>
        <v>-0.014927468639613486</v>
      </c>
      <c r="D303" s="16">
        <f t="shared" si="18"/>
        <v>-0.03236943350951334</v>
      </c>
      <c r="E303" s="16">
        <f t="shared" si="19"/>
        <v>0.03608307091593084</v>
      </c>
      <c r="F303" s="17"/>
      <c r="G303" s="17"/>
      <c r="H303" s="17"/>
      <c r="I303" s="17"/>
      <c r="J303" s="17"/>
      <c r="K303" s="17"/>
      <c r="L303" s="17"/>
      <c r="M303" s="17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2:22" ht="15">
      <c r="B304" s="16">
        <f t="shared" si="16"/>
        <v>23.679999999999847</v>
      </c>
      <c r="C304" s="16">
        <f t="shared" si="17"/>
        <v>-0.01346380627041663</v>
      </c>
      <c r="D304" s="16">
        <f t="shared" si="18"/>
        <v>-0.033446538011146665</v>
      </c>
      <c r="E304" s="16">
        <f t="shared" si="19"/>
        <v>0.03340734787503911</v>
      </c>
      <c r="F304" s="17"/>
      <c r="G304" s="17"/>
      <c r="H304" s="17"/>
      <c r="I304" s="17"/>
      <c r="J304" s="17"/>
      <c r="K304" s="17"/>
      <c r="L304" s="17"/>
      <c r="M304" s="17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2:22" ht="15">
      <c r="B305" s="16">
        <f t="shared" si="16"/>
        <v>23.759999999999845</v>
      </c>
      <c r="C305" s="16">
        <f t="shared" si="17"/>
        <v>-0.011973619170540468</v>
      </c>
      <c r="D305" s="16">
        <f t="shared" si="18"/>
        <v>-0.0344044275447899</v>
      </c>
      <c r="E305" s="16">
        <f t="shared" si="19"/>
        <v>0.030654993671455917</v>
      </c>
      <c r="F305" s="17"/>
      <c r="G305" s="17"/>
      <c r="H305" s="17"/>
      <c r="I305" s="17"/>
      <c r="J305" s="17"/>
      <c r="K305" s="17"/>
      <c r="L305" s="17"/>
      <c r="M305" s="17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2:22" ht="15">
      <c r="B306" s="16">
        <f t="shared" si="16"/>
        <v>23.839999999999844</v>
      </c>
      <c r="C306" s="16">
        <f t="shared" si="17"/>
        <v>-0.010461976031775521</v>
      </c>
      <c r="D306" s="16">
        <f t="shared" si="18"/>
        <v>-0.03524138562733194</v>
      </c>
      <c r="E306" s="16">
        <f t="shared" si="19"/>
        <v>0.027835682821269362</v>
      </c>
      <c r="F306" s="17"/>
      <c r="G306" s="17"/>
      <c r="H306" s="17"/>
      <c r="I306" s="17"/>
      <c r="J306" s="17"/>
      <c r="K306" s="17"/>
      <c r="L306" s="17"/>
      <c r="M306" s="17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2:22" ht="15">
      <c r="B307" s="16">
        <f t="shared" si="16"/>
        <v>23.919999999999842</v>
      </c>
      <c r="C307" s="16">
        <f t="shared" si="17"/>
        <v>-0.00893395685953537</v>
      </c>
      <c r="D307" s="16">
        <f t="shared" si="18"/>
        <v>-0.035956102176094774</v>
      </c>
      <c r="E307" s="16">
        <f t="shared" si="19"/>
        <v>0.02495919464718178</v>
      </c>
      <c r="F307" s="17"/>
      <c r="G307" s="17"/>
      <c r="H307" s="17"/>
      <c r="I307" s="17"/>
      <c r="J307" s="17"/>
      <c r="K307" s="17"/>
      <c r="L307" s="17"/>
      <c r="M307" s="17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2:22" ht="15">
      <c r="B308" s="16">
        <f t="shared" si="16"/>
        <v>23.99999999999984</v>
      </c>
      <c r="C308" s="16">
        <f t="shared" si="17"/>
        <v>-0.007394636588840291</v>
      </c>
      <c r="D308" s="16">
        <f t="shared" si="18"/>
        <v>-0.036547673103202</v>
      </c>
      <c r="E308" s="16">
        <f t="shared" si="19"/>
        <v>0.02203538079892562</v>
      </c>
      <c r="F308" s="17"/>
      <c r="G308" s="17"/>
      <c r="H308" s="17"/>
      <c r="I308" s="17"/>
      <c r="J308" s="17"/>
      <c r="K308" s="17"/>
      <c r="L308" s="17"/>
      <c r="M308" s="17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2:22" ht="15">
      <c r="B309" s="16">
        <f t="shared" si="16"/>
        <v>24.07999999999984</v>
      </c>
      <c r="C309" s="16">
        <f t="shared" si="17"/>
        <v>-0.005849068901890145</v>
      </c>
      <c r="D309" s="16">
        <f t="shared" si="18"/>
        <v>-0.03701559861535321</v>
      </c>
      <c r="E309" s="16">
        <f t="shared" si="19"/>
        <v>0.019074132909697363</v>
      </c>
      <c r="F309" s="17"/>
      <c r="G309" s="17"/>
      <c r="H309" s="17"/>
      <c r="I309" s="17"/>
      <c r="J309" s="17"/>
      <c r="K309" s="17"/>
      <c r="L309" s="17"/>
      <c r="M309" s="17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2:22" ht="15">
      <c r="B310" s="16">
        <f t="shared" si="16"/>
        <v>24.159999999999837</v>
      </c>
      <c r="C310" s="16">
        <f t="shared" si="17"/>
        <v>-0.0043022702967295545</v>
      </c>
      <c r="D310" s="16">
        <f t="shared" si="18"/>
        <v>-0.037359780239091575</v>
      </c>
      <c r="E310" s="16">
        <f t="shared" si="19"/>
        <v>0.016085350490570038</v>
      </c>
      <c r="F310" s="17"/>
      <c r="G310" s="17"/>
      <c r="H310" s="17"/>
      <c r="I310" s="17"/>
      <c r="J310" s="17"/>
      <c r="K310" s="17"/>
      <c r="L310" s="17"/>
      <c r="M310" s="17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2:22" ht="15">
      <c r="B311" s="16">
        <f t="shared" si="16"/>
        <v>24.239999999999835</v>
      </c>
      <c r="C311" s="16">
        <f t="shared" si="17"/>
        <v>-0.0027592044551448527</v>
      </c>
      <c r="D311" s="16">
        <f t="shared" si="18"/>
        <v>-0.03758051659550316</v>
      </c>
      <c r="E311" s="16">
        <f t="shared" si="19"/>
        <v>0.013078909162929784</v>
      </c>
      <c r="F311" s="17"/>
      <c r="G311" s="17"/>
      <c r="H311" s="17"/>
      <c r="I311" s="17"/>
      <c r="J311" s="17"/>
      <c r="K311" s="17"/>
      <c r="L311" s="17"/>
      <c r="M311" s="17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2:22" ht="15">
      <c r="B312" s="16">
        <f t="shared" si="16"/>
        <v>24.319999999999833</v>
      </c>
      <c r="C312" s="16">
        <f t="shared" si="17"/>
        <v>-0.001224766956430117</v>
      </c>
      <c r="D312" s="16">
        <f t="shared" si="18"/>
        <v>-0.037678497952017574</v>
      </c>
      <c r="E312" s="16">
        <f t="shared" si="19"/>
        <v>0.010064629326768378</v>
      </c>
      <c r="F312" s="17"/>
      <c r="G312" s="17"/>
      <c r="H312" s="17"/>
      <c r="I312" s="17"/>
      <c r="J312" s="17"/>
      <c r="K312" s="17"/>
      <c r="L312" s="17"/>
      <c r="M312" s="17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2:22" ht="15">
      <c r="B313" s="16">
        <f t="shared" si="16"/>
        <v>24.39999999999983</v>
      </c>
      <c r="C313" s="16">
        <f t="shared" si="17"/>
        <v>0.00029622961797482524</v>
      </c>
      <c r="D313" s="16">
        <f t="shared" si="18"/>
        <v>-0.03765479958257959</v>
      </c>
      <c r="E313" s="16">
        <f t="shared" si="19"/>
        <v>0.007052245360162011</v>
      </c>
      <c r="F313" s="17"/>
      <c r="G313" s="17"/>
      <c r="H313" s="17"/>
      <c r="I313" s="17"/>
      <c r="J313" s="17"/>
      <c r="K313" s="17"/>
      <c r="L313" s="17"/>
      <c r="M313" s="17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2:22" ht="15">
      <c r="B314" s="16">
        <f t="shared" si="16"/>
        <v>24.47999999999983</v>
      </c>
      <c r="C314" s="16">
        <f t="shared" si="17"/>
        <v>0.0017990701457314775</v>
      </c>
      <c r="D314" s="16">
        <f t="shared" si="18"/>
        <v>-0.03751087397092107</v>
      </c>
      <c r="E314" s="16">
        <f t="shared" si="19"/>
        <v>0.004051375442488325</v>
      </c>
      <c r="F314" s="17"/>
      <c r="G314" s="17"/>
      <c r="H314" s="17"/>
      <c r="I314" s="17"/>
      <c r="J314" s="17"/>
      <c r="K314" s="17"/>
      <c r="L314" s="17"/>
      <c r="M314" s="17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2:22" ht="15">
      <c r="B315" s="16">
        <f t="shared" si="16"/>
        <v>24.559999999999828</v>
      </c>
      <c r="C315" s="16">
        <f t="shared" si="17"/>
        <v>0.003279150949370288</v>
      </c>
      <c r="D315" s="16">
        <f t="shared" si="18"/>
        <v>-0.03724854189497145</v>
      </c>
      <c r="E315" s="16">
        <f t="shared" si="19"/>
        <v>0.0010714920908906091</v>
      </c>
      <c r="F315" s="17"/>
      <c r="G315" s="17"/>
      <c r="H315" s="17"/>
      <c r="I315" s="17"/>
      <c r="J315" s="17"/>
      <c r="K315" s="17"/>
      <c r="L315" s="17"/>
      <c r="M315" s="17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2:22" ht="15">
      <c r="B316" s="16">
        <f t="shared" si="16"/>
        <v>24.639999999999826</v>
      </c>
      <c r="C316" s="16">
        <f t="shared" si="17"/>
        <v>0.004731993267203801</v>
      </c>
      <c r="D316" s="16">
        <f t="shared" si="18"/>
        <v>-0.03686998243359514</v>
      </c>
      <c r="E316" s="16">
        <f t="shared" si="19"/>
        <v>-0.0018781065037970024</v>
      </c>
      <c r="F316" s="17"/>
      <c r="G316" s="17"/>
      <c r="H316" s="17"/>
      <c r="I316" s="17"/>
      <c r="J316" s="17"/>
      <c r="K316" s="17"/>
      <c r="L316" s="17"/>
      <c r="M316" s="17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2:22" ht="15">
      <c r="B317" s="16">
        <f t="shared" si="16"/>
        <v>24.719999999999825</v>
      </c>
      <c r="C317" s="16">
        <f t="shared" si="17"/>
        <v>0.006153256172103303</v>
      </c>
      <c r="D317" s="16">
        <f t="shared" si="18"/>
        <v>-0.03637772193982688</v>
      </c>
      <c r="E317" s="16">
        <f t="shared" si="19"/>
        <v>-0.004788324258983153</v>
      </c>
      <c r="F317" s="17"/>
      <c r="G317" s="17"/>
      <c r="H317" s="17"/>
      <c r="I317" s="17"/>
      <c r="J317" s="17"/>
      <c r="K317" s="17"/>
      <c r="L317" s="17"/>
      <c r="M317" s="17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2:22" ht="15">
      <c r="B318" s="16">
        <f t="shared" si="16"/>
        <v>24.799999999999823</v>
      </c>
      <c r="C318" s="16">
        <f t="shared" si="17"/>
        <v>0.007538748903045624</v>
      </c>
      <c r="D318" s="16">
        <f t="shared" si="18"/>
        <v>-0.035774622027583226</v>
      </c>
      <c r="E318" s="16">
        <f t="shared" si="19"/>
        <v>-0.0076502940211898105</v>
      </c>
      <c r="F318" s="17"/>
      <c r="G318" s="17"/>
      <c r="H318" s="17"/>
      <c r="I318" s="17"/>
      <c r="J318" s="17"/>
      <c r="K318" s="17"/>
      <c r="L318" s="17"/>
      <c r="M318" s="17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2:22" ht="15">
      <c r="B319" s="16">
        <f t="shared" si="16"/>
        <v>24.87999999999982</v>
      </c>
      <c r="C319" s="16">
        <f t="shared" si="17"/>
        <v>0.008884442576612854</v>
      </c>
      <c r="D319" s="16">
        <f t="shared" si="18"/>
        <v>-0.0350638666214542</v>
      </c>
      <c r="E319" s="16">
        <f t="shared" si="19"/>
        <v>-0.010455403350906146</v>
      </c>
      <c r="F319" s="17"/>
      <c r="G319" s="17"/>
      <c r="H319" s="17"/>
      <c r="I319" s="17"/>
      <c r="J319" s="17"/>
      <c r="K319" s="17"/>
      <c r="L319" s="17"/>
      <c r="M319" s="17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2:22" ht="15">
      <c r="B320" s="16">
        <f t="shared" si="16"/>
        <v>24.95999999999982</v>
      </c>
      <c r="C320" s="16">
        <f t="shared" si="17"/>
        <v>0.010186481247983254</v>
      </c>
      <c r="D320" s="16">
        <f t="shared" si="18"/>
        <v>-0.03424894812161554</v>
      </c>
      <c r="E320" s="16">
        <f t="shared" si="19"/>
        <v>-0.013195319200635389</v>
      </c>
      <c r="F320" s="17"/>
      <c r="G320" s="17"/>
      <c r="H320" s="17"/>
      <c r="I320" s="17"/>
      <c r="J320" s="17"/>
      <c r="K320" s="17"/>
      <c r="L320" s="17"/>
      <c r="M320" s="17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2:22" ht="15">
      <c r="B321" s="16">
        <f t="shared" si="16"/>
        <v>25.039999999999818</v>
      </c>
      <c r="C321" s="16">
        <f t="shared" si="17"/>
        <v>0.011441192293377818</v>
      </c>
      <c r="D321" s="16">
        <f t="shared" si="18"/>
        <v>-0.033333652738145314</v>
      </c>
      <c r="E321" s="16">
        <f t="shared" si="19"/>
        <v>-0.015862011419687013</v>
      </c>
      <c r="F321" s="17"/>
      <c r="G321" s="17"/>
      <c r="H321" s="17"/>
      <c r="I321" s="17"/>
      <c r="J321" s="17"/>
      <c r="K321" s="17"/>
      <c r="L321" s="17"/>
      <c r="M321" s="17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2:22" ht="15">
      <c r="B322" s="16">
        <f t="shared" si="16"/>
        <v>25.119999999999816</v>
      </c>
      <c r="C322" s="16">
        <f t="shared" si="17"/>
        <v>0.012645096088415523</v>
      </c>
      <c r="D322" s="16">
        <f t="shared" si="18"/>
        <v>-0.03232204505107207</v>
      </c>
      <c r="E322" s="16">
        <f t="shared" si="19"/>
        <v>-0.01844777502377278</v>
      </c>
      <c r="F322" s="17"/>
      <c r="G322" s="17"/>
      <c r="H322" s="17"/>
      <c r="I322" s="17"/>
      <c r="J322" s="17"/>
      <c r="K322" s="17"/>
      <c r="L322" s="17"/>
      <c r="M322" s="17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2:22" ht="15">
      <c r="B323" s="16">
        <f t="shared" si="16"/>
        <v>25.199999999999815</v>
      </c>
      <c r="C323" s="16">
        <f t="shared" si="17"/>
        <v>0.01379491495937242</v>
      </c>
      <c r="D323" s="16">
        <f t="shared" si="18"/>
        <v>-0.031218451854322277</v>
      </c>
      <c r="E323" s="16">
        <f t="shared" si="19"/>
        <v>-0.02094525117211856</v>
      </c>
      <c r="F323" s="17"/>
      <c r="G323" s="17"/>
      <c r="H323" s="17"/>
      <c r="I323" s="17"/>
      <c r="J323" s="17"/>
      <c r="K323" s="17"/>
      <c r="L323" s="17"/>
      <c r="M323" s="17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2:22" ht="15">
      <c r="B324" s="16">
        <f t="shared" si="16"/>
        <v>25.279999999999813</v>
      </c>
      <c r="C324" s="16">
        <f t="shared" si="17"/>
        <v>0.014887581386926687</v>
      </c>
      <c r="D324" s="16">
        <f t="shared" si="18"/>
        <v>-0.030027445343368143</v>
      </c>
      <c r="E324" s="16">
        <f t="shared" si="19"/>
        <v>-0.02334744679958801</v>
      </c>
      <c r="F324" s="17"/>
      <c r="G324" s="17"/>
      <c r="H324" s="17"/>
      <c r="I324" s="17"/>
      <c r="J324" s="17"/>
      <c r="K324" s="17"/>
      <c r="L324" s="17"/>
      <c r="M324" s="17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2:22" ht="15">
      <c r="B325" s="16">
        <f t="shared" si="16"/>
        <v>25.35999999999981</v>
      </c>
      <c r="C325" s="16">
        <f t="shared" si="17"/>
        <v>0.015920245444594812</v>
      </c>
      <c r="D325" s="16">
        <f t="shared" si="18"/>
        <v>-0.028753825707800558</v>
      </c>
      <c r="E325" s="16">
        <f t="shared" si="19"/>
        <v>-0.025647752856212055</v>
      </c>
      <c r="F325" s="17"/>
      <c r="G325" s="17"/>
      <c r="H325" s="17"/>
      <c r="I325" s="17"/>
      <c r="J325" s="17"/>
      <c r="K325" s="17"/>
      <c r="L325" s="17"/>
      <c r="M325" s="17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2:22" ht="15">
      <c r="B326" s="16">
        <f t="shared" si="16"/>
        <v>25.43999999999981</v>
      </c>
      <c r="C326" s="16">
        <f t="shared" si="17"/>
        <v>0.0168902814567144</v>
      </c>
      <c r="D326" s="16">
        <f t="shared" si="18"/>
        <v>-0.027402603191263405</v>
      </c>
      <c r="E326" s="16">
        <f t="shared" si="19"/>
        <v>-0.02783996111151313</v>
      </c>
      <c r="F326" s="17"/>
      <c r="G326" s="17"/>
      <c r="H326" s="17"/>
      <c r="I326" s="17"/>
      <c r="J326" s="17"/>
      <c r="K326" s="17"/>
      <c r="L326" s="17"/>
      <c r="M326" s="17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2:22" ht="15">
      <c r="B327" s="16">
        <f t="shared" si="16"/>
        <v>25.519999999999808</v>
      </c>
      <c r="C327" s="16">
        <f t="shared" si="17"/>
        <v>0.01779529386349786</v>
      </c>
      <c r="D327" s="16">
        <f t="shared" si="18"/>
        <v>-0.025978979682183576</v>
      </c>
      <c r="E327" s="16">
        <f t="shared" si="19"/>
        <v>-0.029918279486087815</v>
      </c>
      <c r="F327" s="17"/>
      <c r="G327" s="17"/>
      <c r="H327" s="17"/>
      <c r="I327" s="17"/>
      <c r="J327" s="17"/>
      <c r="K327" s="17"/>
      <c r="L327" s="17"/>
      <c r="M327" s="17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2:22" ht="15">
      <c r="B328" s="16">
        <f t="shared" si="16"/>
        <v>25.599999999999806</v>
      </c>
      <c r="C328" s="16">
        <f t="shared" si="17"/>
        <v>0.018633122283359817</v>
      </c>
      <c r="D328" s="16">
        <f t="shared" si="18"/>
        <v>-0.024488329899514792</v>
      </c>
      <c r="E328" s="16">
        <f t="shared" si="19"/>
        <v>-0.031877345878048996</v>
      </c>
      <c r="F328" s="17"/>
      <c r="G328" s="17"/>
      <c r="H328" s="17"/>
      <c r="I328" s="17"/>
      <c r="J328" s="17"/>
      <c r="K328" s="17"/>
      <c r="L328" s="17"/>
      <c r="M328" s="17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2:22" ht="15">
      <c r="B329" s="16">
        <f aca="true" t="shared" si="20" ref="B329:B392">B328+B$4</f>
        <v>25.679999999999804</v>
      </c>
      <c r="C329" s="16">
        <f aca="true" t="shared" si="21" ref="C329:C392">-(E328*B$2+D328*B$3*2*SQRT(B$1*B$2))/B$1</f>
        <v>0.01940184576540054</v>
      </c>
      <c r="D329" s="16">
        <f aca="true" t="shared" si="22" ref="D329:D392">D328+C329*B$4</f>
        <v>-0.02293618223828275</v>
      </c>
      <c r="E329" s="16">
        <f aca="true" t="shared" si="23" ref="E329:E392">E328+D329*B$4</f>
        <v>-0.03371224045711162</v>
      </c>
      <c r="F329" s="17"/>
      <c r="G329" s="17"/>
      <c r="H329" s="17"/>
      <c r="I329" s="17"/>
      <c r="J329" s="17"/>
      <c r="K329" s="17"/>
      <c r="L329" s="17"/>
      <c r="M329" s="17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2:22" ht="15">
      <c r="B330" s="16">
        <f t="shared" si="20"/>
        <v>25.759999999999803</v>
      </c>
      <c r="C330" s="16">
        <f t="shared" si="21"/>
        <v>0.020099786227599843</v>
      </c>
      <c r="D330" s="16">
        <f t="shared" si="22"/>
        <v>-0.021328199340074763</v>
      </c>
      <c r="E330" s="16">
        <f t="shared" si="23"/>
        <v>-0.0354184964043176</v>
      </c>
      <c r="F330" s="17"/>
      <c r="G330" s="17"/>
      <c r="H330" s="17"/>
      <c r="I330" s="17"/>
      <c r="J330" s="17"/>
      <c r="K330" s="17"/>
      <c r="L330" s="17"/>
      <c r="M330" s="17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2:22" ht="15">
      <c r="B331" s="16">
        <f t="shared" si="20"/>
        <v>25.8399999999998</v>
      </c>
      <c r="C331" s="16">
        <f t="shared" si="21"/>
        <v>0.020725511078931863</v>
      </c>
      <c r="D331" s="16">
        <f t="shared" si="22"/>
        <v>-0.019670158453760214</v>
      </c>
      <c r="E331" s="16">
        <f t="shared" si="23"/>
        <v>-0.03699210908061842</v>
      </c>
      <c r="F331" s="17"/>
      <c r="G331" s="17"/>
      <c r="H331" s="17"/>
      <c r="I331" s="17"/>
      <c r="J331" s="17"/>
      <c r="K331" s="17"/>
      <c r="L331" s="17"/>
      <c r="M331" s="17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2:22" ht="15">
      <c r="B332" s="16">
        <f t="shared" si="20"/>
        <v>25.9199999999998</v>
      </c>
      <c r="C332" s="16">
        <f t="shared" si="21"/>
        <v>0.021277835026242756</v>
      </c>
      <c r="D332" s="16">
        <f t="shared" si="22"/>
        <v>-0.017967931651660794</v>
      </c>
      <c r="E332" s="16">
        <f t="shared" si="23"/>
        <v>-0.038429543612751284</v>
      </c>
      <c r="F332" s="17"/>
      <c r="G332" s="17"/>
      <c r="H332" s="17"/>
      <c r="I332" s="17"/>
      <c r="J332" s="17"/>
      <c r="K332" s="17"/>
      <c r="L332" s="17"/>
      <c r="M332" s="17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2:22" ht="15">
      <c r="B333" s="16">
        <f t="shared" si="20"/>
        <v>25.999999999999797</v>
      </c>
      <c r="C333" s="16">
        <f t="shared" si="21"/>
        <v>0.02175582106933279</v>
      </c>
      <c r="D333" s="16">
        <f t="shared" si="22"/>
        <v>-0.01622746596611417</v>
      </c>
      <c r="E333" s="16">
        <f t="shared" si="23"/>
        <v>-0.03972774089004042</v>
      </c>
      <c r="F333" s="17"/>
      <c r="G333" s="17"/>
      <c r="H333" s="17"/>
      <c r="I333" s="17"/>
      <c r="J333" s="17"/>
      <c r="K333" s="17"/>
      <c r="L333" s="17"/>
      <c r="M333" s="17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2:22" ht="15">
      <c r="B334" s="16">
        <f t="shared" si="20"/>
        <v>26.079999999999796</v>
      </c>
      <c r="C334" s="16">
        <f t="shared" si="21"/>
        <v>0.02215878069024286</v>
      </c>
      <c r="D334" s="16">
        <f t="shared" si="22"/>
        <v>-0.014454763510894742</v>
      </c>
      <c r="E334" s="16">
        <f t="shared" si="23"/>
        <v>-0.040884121970912</v>
      </c>
      <c r="F334" s="17"/>
      <c r="G334" s="17"/>
      <c r="H334" s="17"/>
      <c r="I334" s="17"/>
      <c r="J334" s="17"/>
      <c r="K334" s="17"/>
      <c r="L334" s="17"/>
      <c r="M334" s="17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2:22" ht="15">
      <c r="B335" s="16">
        <f t="shared" si="20"/>
        <v>26.159999999999794</v>
      </c>
      <c r="C335" s="16">
        <f t="shared" si="21"/>
        <v>0.02248627324525631</v>
      </c>
      <c r="D335" s="16">
        <f t="shared" si="22"/>
        <v>-0.012655861651274237</v>
      </c>
      <c r="E335" s="16">
        <f t="shared" si="23"/>
        <v>-0.04189659090301394</v>
      </c>
      <c r="F335" s="17"/>
      <c r="G335" s="17"/>
      <c r="H335" s="17"/>
      <c r="I335" s="17"/>
      <c r="J335" s="17"/>
      <c r="K335" s="17"/>
      <c r="L335" s="17"/>
      <c r="M335" s="17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2:22" ht="15">
      <c r="B336" s="16">
        <f t="shared" si="20"/>
        <v>26.239999999999792</v>
      </c>
      <c r="C336" s="16">
        <f t="shared" si="21"/>
        <v>0.022738104570581927</v>
      </c>
      <c r="D336" s="16">
        <f t="shared" si="22"/>
        <v>-0.010836813285627682</v>
      </c>
      <c r="E336" s="16">
        <f t="shared" si="23"/>
        <v>-0.04276353596586415</v>
      </c>
      <c r="F336" s="17"/>
      <c r="G336" s="17"/>
      <c r="H336" s="17"/>
      <c r="I336" s="17"/>
      <c r="J336" s="17"/>
      <c r="K336" s="17"/>
      <c r="L336" s="17"/>
      <c r="M336" s="17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2:22" ht="15">
      <c r="B337" s="16">
        <f t="shared" si="20"/>
        <v>26.31999999999979</v>
      </c>
      <c r="C337" s="16">
        <f t="shared" si="21"/>
        <v>0.022914324815076038</v>
      </c>
      <c r="D337" s="16">
        <f t="shared" si="22"/>
        <v>-0.009003667300421599</v>
      </c>
      <c r="E337" s="16">
        <f t="shared" si="23"/>
        <v>-0.043483829349897876</v>
      </c>
      <c r="F337" s="17"/>
      <c r="G337" s="17"/>
      <c r="H337" s="17"/>
      <c r="I337" s="17"/>
      <c r="J337" s="17"/>
      <c r="K337" s="17"/>
      <c r="L337" s="17"/>
      <c r="M337" s="17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2:22" ht="15">
      <c r="B338" s="16">
        <f t="shared" si="20"/>
        <v>26.39999999999979</v>
      </c>
      <c r="C338" s="16">
        <f t="shared" si="21"/>
        <v>0.023015225515684076</v>
      </c>
      <c r="D338" s="16">
        <f t="shared" si="22"/>
        <v>-0.007162449259166873</v>
      </c>
      <c r="E338" s="16">
        <f t="shared" si="23"/>
        <v>-0.04405682529063123</v>
      </c>
      <c r="F338" s="17"/>
      <c r="G338" s="17"/>
      <c r="H338" s="17"/>
      <c r="I338" s="17"/>
      <c r="J338" s="17"/>
      <c r="K338" s="17"/>
      <c r="L338" s="17"/>
      <c r="M338" s="17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2:22" ht="15">
      <c r="B339" s="16">
        <f t="shared" si="20"/>
        <v>26.479999999999787</v>
      </c>
      <c r="C339" s="16">
        <f t="shared" si="21"/>
        <v>0.023041335933527907</v>
      </c>
      <c r="D339" s="16">
        <f t="shared" si="22"/>
        <v>-0.005319142384484641</v>
      </c>
      <c r="E339" s="16">
        <f t="shared" si="23"/>
        <v>-0.04448235668139</v>
      </c>
      <c r="F339" s="17"/>
      <c r="G339" s="17"/>
      <c r="H339" s="17"/>
      <c r="I339" s="17"/>
      <c r="J339" s="17"/>
      <c r="K339" s="17"/>
      <c r="L339" s="17"/>
      <c r="M339" s="17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2:22" ht="15">
      <c r="B340" s="16">
        <f t="shared" si="20"/>
        <v>26.559999999999786</v>
      </c>
      <c r="C340" s="16">
        <f t="shared" si="21"/>
        <v>0.022993418670728176</v>
      </c>
      <c r="D340" s="16">
        <f t="shared" si="22"/>
        <v>-0.0034796688908263866</v>
      </c>
      <c r="E340" s="16">
        <f t="shared" si="23"/>
        <v>-0.04476073019265611</v>
      </c>
      <c r="F340" s="17"/>
      <c r="G340" s="17"/>
      <c r="H340" s="17"/>
      <c r="I340" s="17"/>
      <c r="J340" s="17"/>
      <c r="K340" s="17"/>
      <c r="L340" s="17"/>
      <c r="M340" s="17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2:22" ht="15">
      <c r="B341" s="16">
        <f t="shared" si="20"/>
        <v>26.639999999999784</v>
      </c>
      <c r="C341" s="16">
        <f t="shared" si="21"/>
        <v>0.0228724645901255</v>
      </c>
      <c r="D341" s="16">
        <f t="shared" si="22"/>
        <v>-0.0016498717236163466</v>
      </c>
      <c r="E341" s="16">
        <f t="shared" si="23"/>
        <v>-0.04489271993054542</v>
      </c>
      <c r="F341" s="17"/>
      <c r="G341" s="17"/>
      <c r="H341" s="17"/>
      <c r="I341" s="17"/>
      <c r="J341" s="17"/>
      <c r="K341" s="17"/>
      <c r="L341" s="17"/>
      <c r="M341" s="17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2:22" ht="15">
      <c r="B342" s="16">
        <f t="shared" si="20"/>
        <v>26.719999999999782</v>
      </c>
      <c r="C342" s="16">
        <f t="shared" si="21"/>
        <v>0.022679687062044124</v>
      </c>
      <c r="D342" s="16">
        <f t="shared" si="22"/>
        <v>0.00016450324134718343</v>
      </c>
      <c r="E342" s="16">
        <f t="shared" si="23"/>
        <v>-0.04487955967123765</v>
      </c>
      <c r="F342" s="17"/>
      <c r="G342" s="17"/>
      <c r="H342" s="17"/>
      <c r="I342" s="17"/>
      <c r="J342" s="17"/>
      <c r="K342" s="17"/>
      <c r="L342" s="17"/>
      <c r="M342" s="17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2:22" ht="15">
      <c r="B343" s="16">
        <f t="shared" si="20"/>
        <v>26.79999999999978</v>
      </c>
      <c r="C343" s="16">
        <f t="shared" si="21"/>
        <v>0.022416515564122073</v>
      </c>
      <c r="D343" s="16">
        <f t="shared" si="22"/>
        <v>0.0019578244864769494</v>
      </c>
      <c r="E343" s="16">
        <f t="shared" si="23"/>
        <v>-0.044722933712319494</v>
      </c>
      <c r="F343" s="17"/>
      <c r="G343" s="17"/>
      <c r="H343" s="17"/>
      <c r="I343" s="17"/>
      <c r="J343" s="17"/>
      <c r="K343" s="17"/>
      <c r="L343" s="17"/>
      <c r="M343" s="17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2:22" ht="15">
      <c r="B344" s="16">
        <f t="shared" si="20"/>
        <v>26.87999999999978</v>
      </c>
      <c r="C344" s="16">
        <f t="shared" si="21"/>
        <v>0.022084588662007562</v>
      </c>
      <c r="D344" s="16">
        <f t="shared" si="22"/>
        <v>0.0037245915794375545</v>
      </c>
      <c r="E344" s="16">
        <f t="shared" si="23"/>
        <v>-0.04442496638596449</v>
      </c>
      <c r="F344" s="17"/>
      <c r="G344" s="17"/>
      <c r="H344" s="17"/>
      <c r="I344" s="17"/>
      <c r="J344" s="17"/>
      <c r="K344" s="17"/>
      <c r="L344" s="17"/>
      <c r="M344" s="17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2:22" ht="15">
      <c r="B345" s="16">
        <f t="shared" si="20"/>
        <v>26.959999999999777</v>
      </c>
      <c r="C345" s="16">
        <f t="shared" si="21"/>
        <v>0.021685746400388124</v>
      </c>
      <c r="D345" s="16">
        <f t="shared" si="22"/>
        <v>0.005459451291468605</v>
      </c>
      <c r="E345" s="16">
        <f t="shared" si="23"/>
        <v>-0.043988210282647</v>
      </c>
      <c r="F345" s="17"/>
      <c r="G345" s="17"/>
      <c r="H345" s="17"/>
      <c r="I345" s="17"/>
      <c r="J345" s="17"/>
      <c r="K345" s="17"/>
      <c r="L345" s="17"/>
      <c r="M345" s="17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2:22" ht="15">
      <c r="B346" s="16">
        <f t="shared" si="20"/>
        <v>27.039999999999775</v>
      </c>
      <c r="C346" s="16">
        <f t="shared" si="21"/>
        <v>0.02122202213537248</v>
      </c>
      <c r="D346" s="16">
        <f t="shared" si="22"/>
        <v>0.007157213062298403</v>
      </c>
      <c r="E346" s="16">
        <f t="shared" si="23"/>
        <v>-0.04341563323766313</v>
      </c>
      <c r="F346" s="17"/>
      <c r="G346" s="17"/>
      <c r="H346" s="17"/>
      <c r="I346" s="17"/>
      <c r="J346" s="17"/>
      <c r="K346" s="17"/>
      <c r="L346" s="17"/>
      <c r="M346" s="17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2:22" ht="15">
      <c r="B347" s="16">
        <f t="shared" si="20"/>
        <v>27.119999999999774</v>
      </c>
      <c r="C347" s="16">
        <f t="shared" si="21"/>
        <v>0.020695633840681935</v>
      </c>
      <c r="D347" s="16">
        <f t="shared" si="22"/>
        <v>0.008812863769552958</v>
      </c>
      <c r="E347" s="16">
        <f t="shared" si="23"/>
        <v>-0.04271060413609889</v>
      </c>
      <c r="F347" s="17"/>
      <c r="G347" s="17"/>
      <c r="H347" s="17"/>
      <c r="I347" s="17"/>
      <c r="J347" s="17"/>
      <c r="K347" s="17"/>
      <c r="L347" s="17"/>
      <c r="M347" s="17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2:22" ht="15">
      <c r="B348" s="16">
        <f t="shared" si="20"/>
        <v>27.199999999999772</v>
      </c>
      <c r="C348" s="16">
        <f t="shared" si="21"/>
        <v>0.020108974921424615</v>
      </c>
      <c r="D348" s="16">
        <f t="shared" si="22"/>
        <v>0.010421581763266928</v>
      </c>
      <c r="E348" s="16">
        <f t="shared" si="23"/>
        <v>-0.04187687759503753</v>
      </c>
      <c r="F348" s="17"/>
      <c r="G348" s="17"/>
      <c r="H348" s="17"/>
      <c r="I348" s="17"/>
      <c r="J348" s="17"/>
      <c r="K348" s="17"/>
      <c r="L348" s="17"/>
      <c r="M348" s="17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2:22" ht="15">
      <c r="B349" s="16">
        <f t="shared" si="20"/>
        <v>27.27999999999977</v>
      </c>
      <c r="C349" s="16">
        <f t="shared" si="21"/>
        <v>0.019464604570419545</v>
      </c>
      <c r="D349" s="16">
        <f t="shared" si="22"/>
        <v>0.01197875012890049</v>
      </c>
      <c r="E349" s="16">
        <f t="shared" si="23"/>
        <v>-0.040918577584725495</v>
      </c>
      <c r="F349" s="17"/>
      <c r="G349" s="17"/>
      <c r="H349" s="17"/>
      <c r="I349" s="17"/>
      <c r="J349" s="17"/>
      <c r="K349" s="17"/>
      <c r="L349" s="17"/>
      <c r="M349" s="17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2:22" ht="15">
      <c r="B350" s="16">
        <f t="shared" si="20"/>
        <v>27.35999999999977</v>
      </c>
      <c r="C350" s="16">
        <f t="shared" si="21"/>
        <v>0.018765237703105793</v>
      </c>
      <c r="D350" s="16">
        <f t="shared" si="22"/>
        <v>0.013479969145148955</v>
      </c>
      <c r="E350" s="16">
        <f t="shared" si="23"/>
        <v>-0.03984018005311358</v>
      </c>
      <c r="F350" s="17"/>
      <c r="G350" s="17"/>
      <c r="H350" s="17"/>
      <c r="I350" s="17"/>
      <c r="J350" s="17"/>
      <c r="K350" s="17"/>
      <c r="L350" s="17"/>
      <c r="M350" s="17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2:22" ht="15">
      <c r="B351" s="16">
        <f t="shared" si="20"/>
        <v>27.439999999999767</v>
      </c>
      <c r="C351" s="16">
        <f t="shared" si="21"/>
        <v>0.01801373450801274</v>
      </c>
      <c r="D351" s="16">
        <f t="shared" si="22"/>
        <v>0.014921067905789974</v>
      </c>
      <c r="E351" s="16">
        <f t="shared" si="23"/>
        <v>-0.03864649462065038</v>
      </c>
      <c r="F351" s="17"/>
      <c r="G351" s="17"/>
      <c r="H351" s="17"/>
      <c r="I351" s="17"/>
      <c r="J351" s="17"/>
      <c r="K351" s="17"/>
      <c r="L351" s="17"/>
      <c r="M351" s="17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2:22" ht="15">
      <c r="B352" s="16">
        <f t="shared" si="20"/>
        <v>27.519999999999765</v>
      </c>
      <c r="C352" s="16">
        <f t="shared" si="21"/>
        <v>0.017213089650579383</v>
      </c>
      <c r="D352" s="16">
        <f t="shared" si="22"/>
        <v>0.016298115077836326</v>
      </c>
      <c r="E352" s="16">
        <f t="shared" si="23"/>
        <v>-0.037342645414423475</v>
      </c>
      <c r="F352" s="17"/>
      <c r="G352" s="17"/>
      <c r="H352" s="17"/>
      <c r="I352" s="17"/>
      <c r="J352" s="17"/>
      <c r="K352" s="17"/>
      <c r="L352" s="17"/>
      <c r="M352" s="17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2:22" ht="15">
      <c r="B353" s="16">
        <f t="shared" si="20"/>
        <v>27.599999999999763</v>
      </c>
      <c r="C353" s="16">
        <f t="shared" si="21"/>
        <v>0.016366421168792382</v>
      </c>
      <c r="D353" s="16">
        <f t="shared" si="22"/>
        <v>0.017607428771339716</v>
      </c>
      <c r="E353" s="16">
        <f t="shared" si="23"/>
        <v>-0.035934051112716296</v>
      </c>
      <c r="F353" s="17"/>
      <c r="G353" s="17"/>
      <c r="H353" s="17"/>
      <c r="I353" s="17"/>
      <c r="J353" s="17"/>
      <c r="K353" s="17"/>
      <c r="L353" s="17"/>
      <c r="M353" s="17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2:22" ht="15">
      <c r="B354" s="16">
        <f t="shared" si="20"/>
        <v>27.67999999999976</v>
      </c>
      <c r="C354" s="16">
        <f t="shared" si="21"/>
        <v>0.015476959099663462</v>
      </c>
      <c r="D354" s="16">
        <f t="shared" si="22"/>
        <v>0.018845585499312794</v>
      </c>
      <c r="E354" s="16">
        <f t="shared" si="23"/>
        <v>-0.03442640427277127</v>
      </c>
      <c r="F354" s="17"/>
      <c r="G354" s="17"/>
      <c r="H354" s="17"/>
      <c r="I354" s="17"/>
      <c r="J354" s="17"/>
      <c r="K354" s="17"/>
      <c r="L354" s="17"/>
      <c r="M354" s="17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2:22" ht="15">
      <c r="B355" s="16">
        <f t="shared" si="20"/>
        <v>27.75999999999976</v>
      </c>
      <c r="C355" s="16">
        <f t="shared" si="21"/>
        <v>0.014548033875986646</v>
      </c>
      <c r="D355" s="16">
        <f t="shared" si="22"/>
        <v>0.020009428209391725</v>
      </c>
      <c r="E355" s="16">
        <f t="shared" si="23"/>
        <v>-0.03282565001601993</v>
      </c>
      <c r="F355" s="17"/>
      <c r="G355" s="17"/>
      <c r="H355" s="17"/>
      <c r="I355" s="17"/>
      <c r="J355" s="17"/>
      <c r="K355" s="17"/>
      <c r="L355" s="17"/>
      <c r="M355" s="17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2:22" ht="15">
      <c r="B356" s="16">
        <f t="shared" si="20"/>
        <v>27.83999999999976</v>
      </c>
      <c r="C356" s="16">
        <f t="shared" si="21"/>
        <v>0.013583064533104709</v>
      </c>
      <c r="D356" s="16">
        <f t="shared" si="22"/>
        <v>0.021096073372040103</v>
      </c>
      <c r="E356" s="16">
        <f t="shared" si="23"/>
        <v>-0.031137964146256726</v>
      </c>
      <c r="F356" s="17"/>
      <c r="G356" s="17"/>
      <c r="H356" s="17"/>
      <c r="I356" s="17"/>
      <c r="J356" s="17"/>
      <c r="K356" s="17"/>
      <c r="L356" s="17"/>
      <c r="M356" s="17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2:22" ht="15">
      <c r="B357" s="16">
        <f t="shared" si="20"/>
        <v>27.919999999999757</v>
      </c>
      <c r="C357" s="16">
        <f t="shared" si="21"/>
        <v>0.01258554676557266</v>
      </c>
      <c r="D357" s="16">
        <f t="shared" si="22"/>
        <v>0.022102917113285915</v>
      </c>
      <c r="E357" s="16">
        <f t="shared" si="23"/>
        <v>-0.029369730777193855</v>
      </c>
      <c r="F357" s="17"/>
      <c r="G357" s="17"/>
      <c r="H357" s="17"/>
      <c r="I357" s="17"/>
      <c r="J357" s="17"/>
      <c r="K357" s="17"/>
      <c r="L357" s="17"/>
      <c r="M357" s="17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2:22" ht="15">
      <c r="B358" s="16">
        <f t="shared" si="20"/>
        <v>27.999999999999755</v>
      </c>
      <c r="C358" s="16">
        <f t="shared" si="21"/>
        <v>0.011559040873635195</v>
      </c>
      <c r="D358" s="16">
        <f t="shared" si="22"/>
        <v>0.023027640383176732</v>
      </c>
      <c r="E358" s="16">
        <f t="shared" si="23"/>
        <v>-0.027527519546539717</v>
      </c>
      <c r="F358" s="17"/>
      <c r="G358" s="17"/>
      <c r="H358" s="17"/>
      <c r="I358" s="17"/>
      <c r="J358" s="17"/>
      <c r="K358" s="17"/>
      <c r="L358" s="17"/>
      <c r="M358" s="17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2:22" ht="15">
      <c r="B359" s="16">
        <f t="shared" si="20"/>
        <v>28.079999999999753</v>
      </c>
      <c r="C359" s="16">
        <f t="shared" si="21"/>
        <v>0.010507159639335966</v>
      </c>
      <c r="D359" s="16">
        <f t="shared" si="22"/>
        <v>0.02386821315432361</v>
      </c>
      <c r="E359" s="16">
        <f t="shared" si="23"/>
        <v>-0.02561806249419383</v>
      </c>
      <c r="F359" s="17"/>
      <c r="G359" s="17"/>
      <c r="H359" s="17"/>
      <c r="I359" s="17"/>
      <c r="J359" s="17"/>
      <c r="K359" s="17"/>
      <c r="L359" s="17"/>
      <c r="M359" s="17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2:22" ht="15">
      <c r="B360" s="16">
        <f t="shared" si="20"/>
        <v>28.15999999999975</v>
      </c>
      <c r="C360" s="16">
        <f t="shared" si="21"/>
        <v>0.009433556171851279</v>
      </c>
      <c r="D360" s="16">
        <f t="shared" si="22"/>
        <v>0.024622897648071712</v>
      </c>
      <c r="E360" s="16">
        <f t="shared" si="23"/>
        <v>-0.02364823068234809</v>
      </c>
      <c r="F360" s="17"/>
      <c r="G360" s="17"/>
      <c r="H360" s="17"/>
      <c r="I360" s="17"/>
      <c r="J360" s="17"/>
      <c r="K360" s="17"/>
      <c r="L360" s="17"/>
      <c r="M360" s="17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2:22" ht="15">
      <c r="B361" s="16">
        <f t="shared" si="20"/>
        <v>28.23999999999975</v>
      </c>
      <c r="C361" s="16">
        <f t="shared" si="21"/>
        <v>0.008341911761291284</v>
      </c>
      <c r="D361" s="16">
        <f t="shared" si="22"/>
        <v>0.025290250588975015</v>
      </c>
      <c r="E361" s="16">
        <f t="shared" si="23"/>
        <v>-0.02162501063523009</v>
      </c>
      <c r="F361" s="17"/>
      <c r="G361" s="17"/>
      <c r="H361" s="17"/>
      <c r="I361" s="17"/>
      <c r="J361" s="17"/>
      <c r="K361" s="17"/>
      <c r="L361" s="17"/>
      <c r="M361" s="17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2:22" ht="15">
      <c r="B362" s="16">
        <f t="shared" si="20"/>
        <v>28.319999999999748</v>
      </c>
      <c r="C362" s="16">
        <f t="shared" si="21"/>
        <v>0.007235923779740782</v>
      </c>
      <c r="D362" s="16">
        <f t="shared" si="22"/>
        <v>0.025869124491354277</v>
      </c>
      <c r="E362" s="16">
        <f t="shared" si="23"/>
        <v>-0.01955548067592175</v>
      </c>
      <c r="F362" s="17"/>
      <c r="G362" s="17"/>
      <c r="H362" s="17"/>
      <c r="I362" s="17"/>
      <c r="J362" s="17"/>
      <c r="K362" s="17"/>
      <c r="L362" s="17"/>
      <c r="M362" s="17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2:22" ht="15">
      <c r="B363" s="16">
        <f t="shared" si="20"/>
        <v>28.399999999999746</v>
      </c>
      <c r="C363" s="16">
        <f t="shared" si="21"/>
        <v>0.0061192936677217525</v>
      </c>
      <c r="D363" s="16">
        <f t="shared" si="22"/>
        <v>0.026358667984772016</v>
      </c>
      <c r="E363" s="16">
        <f t="shared" si="23"/>
        <v>-0.017446787237139987</v>
      </c>
      <c r="F363" s="17"/>
      <c r="G363" s="17"/>
      <c r="H363" s="17"/>
      <c r="I363" s="17"/>
      <c r="J363" s="17"/>
      <c r="K363" s="17"/>
      <c r="L363" s="17"/>
      <c r="M363" s="17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2:22" ht="15">
      <c r="B364" s="16">
        <f t="shared" si="20"/>
        <v>28.479999999999745</v>
      </c>
      <c r="C364" s="16">
        <f t="shared" si="21"/>
        <v>0.004995715043554585</v>
      </c>
      <c r="D364" s="16">
        <f t="shared" si="22"/>
        <v>0.026758325188256382</v>
      </c>
      <c r="E364" s="16">
        <f t="shared" si="23"/>
        <v>-0.015306121222079475</v>
      </c>
      <c r="F364" s="17"/>
      <c r="G364" s="17"/>
      <c r="H364" s="17"/>
      <c r="I364" s="17"/>
      <c r="J364" s="17"/>
      <c r="K364" s="17"/>
      <c r="L364" s="17"/>
      <c r="M364" s="17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2:22" ht="15">
      <c r="B365" s="16">
        <f t="shared" si="20"/>
        <v>28.559999999999743</v>
      </c>
      <c r="C365" s="16">
        <f t="shared" si="21"/>
        <v>0.0038688619722775596</v>
      </c>
      <c r="D365" s="16">
        <f t="shared" si="22"/>
        <v>0.027067834146038586</v>
      </c>
      <c r="E365" s="16">
        <f t="shared" si="23"/>
        <v>-0.013140694490396388</v>
      </c>
      <c r="F365" s="17"/>
      <c r="G365" s="17"/>
      <c r="H365" s="17"/>
      <c r="I365" s="17"/>
      <c r="J365" s="17"/>
      <c r="K365" s="17"/>
      <c r="L365" s="17"/>
      <c r="M365" s="17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2:22" ht="15">
      <c r="B366" s="16">
        <f t="shared" si="20"/>
        <v>28.63999999999974</v>
      </c>
      <c r="C366" s="16">
        <f t="shared" si="21"/>
        <v>0.00274237742985886</v>
      </c>
      <c r="D366" s="16">
        <f t="shared" si="22"/>
        <v>0.027287224340427296</v>
      </c>
      <c r="E366" s="16">
        <f t="shared" si="23"/>
        <v>-0.010957716543162204</v>
      </c>
      <c r="F366" s="17"/>
      <c r="G366" s="17"/>
      <c r="H366" s="17"/>
      <c r="I366" s="17"/>
      <c r="J366" s="17"/>
      <c r="K366" s="17"/>
      <c r="L366" s="17"/>
      <c r="M366" s="17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2:22" ht="15">
      <c r="B367" s="16">
        <f t="shared" si="20"/>
        <v>28.71999999999974</v>
      </c>
      <c r="C367" s="16">
        <f t="shared" si="21"/>
        <v>0.0016198619974061496</v>
      </c>
      <c r="D367" s="16">
        <f t="shared" si="22"/>
        <v>0.027416813300219788</v>
      </c>
      <c r="E367" s="16">
        <f t="shared" si="23"/>
        <v>-0.00876437147914462</v>
      </c>
      <c r="F367" s="17"/>
      <c r="G367" s="17"/>
      <c r="H367" s="17"/>
      <c r="I367" s="17"/>
      <c r="J367" s="17"/>
      <c r="K367" s="17"/>
      <c r="L367" s="17"/>
      <c r="M367" s="17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2:22" ht="15">
      <c r="B368" s="16">
        <f t="shared" si="20"/>
        <v>28.799999999999738</v>
      </c>
      <c r="C368" s="16">
        <f t="shared" si="21"/>
        <v>0.0005048628189501213</v>
      </c>
      <c r="D368" s="16">
        <f t="shared" si="22"/>
        <v>0.0274572023257358</v>
      </c>
      <c r="E368" s="16">
        <f t="shared" si="23"/>
        <v>-0.006567795293085756</v>
      </c>
      <c r="F368" s="17"/>
      <c r="G368" s="17"/>
      <c r="H368" s="17"/>
      <c r="I368" s="17"/>
      <c r="J368" s="17"/>
      <c r="K368" s="17"/>
      <c r="L368" s="17"/>
      <c r="M368" s="17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2:22" ht="15">
      <c r="B369" s="16">
        <f t="shared" si="20"/>
        <v>28.879999999999736</v>
      </c>
      <c r="C369" s="16">
        <f t="shared" si="21"/>
        <v>-0.0005991371448448883</v>
      </c>
      <c r="D369" s="16">
        <f t="shared" si="22"/>
        <v>0.02740927135414821</v>
      </c>
      <c r="E369" s="16">
        <f t="shared" si="23"/>
        <v>-0.004375053584753898</v>
      </c>
      <c r="F369" s="17"/>
      <c r="G369" s="17"/>
      <c r="H369" s="17"/>
      <c r="I369" s="17"/>
      <c r="J369" s="17"/>
      <c r="K369" s="17"/>
      <c r="L369" s="17"/>
      <c r="M369" s="17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2:22" ht="15">
      <c r="B370" s="16">
        <f t="shared" si="20"/>
        <v>28.959999999999734</v>
      </c>
      <c r="C370" s="16">
        <f t="shared" si="21"/>
        <v>-0.0016887295360031277</v>
      </c>
      <c r="D370" s="16">
        <f t="shared" si="22"/>
        <v>0.02727417299126796</v>
      </c>
      <c r="E370" s="16">
        <f t="shared" si="23"/>
        <v>-0.0021931197454524614</v>
      </c>
      <c r="F370" s="17"/>
      <c r="G370" s="17"/>
      <c r="H370" s="17"/>
      <c r="I370" s="17"/>
      <c r="J370" s="17"/>
      <c r="K370" s="17"/>
      <c r="L370" s="17"/>
      <c r="M370" s="17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2:22" ht="15">
      <c r="B371" s="16">
        <f t="shared" si="20"/>
        <v>29.039999999999733</v>
      </c>
      <c r="C371" s="16">
        <f t="shared" si="21"/>
        <v>-0.002760590661949881</v>
      </c>
      <c r="D371" s="16">
        <f t="shared" si="22"/>
        <v>0.02705332573831197</v>
      </c>
      <c r="E371" s="16">
        <f t="shared" si="23"/>
        <v>-2.8853686387503817E-05</v>
      </c>
      <c r="F371" s="17"/>
      <c r="G371" s="17"/>
      <c r="H371" s="17"/>
      <c r="I371" s="17"/>
      <c r="J371" s="17"/>
      <c r="K371" s="17"/>
      <c r="L371" s="17"/>
      <c r="M371" s="17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2:22" ht="15">
      <c r="B372" s="16">
        <f t="shared" si="20"/>
        <v>29.11999999999973</v>
      </c>
      <c r="C372" s="16">
        <f t="shared" si="21"/>
        <v>-0.00381149117344804</v>
      </c>
      <c r="D372" s="16">
        <f t="shared" si="22"/>
        <v>0.026748406444436126</v>
      </c>
      <c r="E372" s="16">
        <f t="shared" si="23"/>
        <v>0.0021110188291673863</v>
      </c>
      <c r="F372" s="17"/>
      <c r="G372" s="17"/>
      <c r="H372" s="17"/>
      <c r="I372" s="17"/>
      <c r="J372" s="17"/>
      <c r="K372" s="17"/>
      <c r="L372" s="17"/>
      <c r="M372" s="17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2:22" ht="15">
      <c r="B373" s="16">
        <f t="shared" si="20"/>
        <v>29.19999999999973</v>
      </c>
      <c r="C373" s="16">
        <f t="shared" si="21"/>
        <v>-0.00483830533114264</v>
      </c>
      <c r="D373" s="16">
        <f t="shared" si="22"/>
        <v>0.026361342017944715</v>
      </c>
      <c r="E373" s="16">
        <f t="shared" si="23"/>
        <v>0.004219926190602964</v>
      </c>
      <c r="F373" s="17"/>
      <c r="G373" s="17"/>
      <c r="H373" s="17"/>
      <c r="I373" s="17"/>
      <c r="J373" s="17"/>
      <c r="K373" s="17"/>
      <c r="L373" s="17"/>
      <c r="M373" s="17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2:22" ht="15">
      <c r="B374" s="16">
        <f t="shared" si="20"/>
        <v>29.279999999999728</v>
      </c>
      <c r="C374" s="16">
        <f t="shared" si="21"/>
        <v>-0.0058380198357147976</v>
      </c>
      <c r="D374" s="16">
        <f t="shared" si="22"/>
        <v>0.025894300431087532</v>
      </c>
      <c r="E374" s="16">
        <f t="shared" si="23"/>
        <v>0.006291470225089966</v>
      </c>
      <c r="F374" s="17"/>
      <c r="G374" s="17"/>
      <c r="H374" s="17"/>
      <c r="I374" s="17"/>
      <c r="J374" s="17"/>
      <c r="K374" s="17"/>
      <c r="L374" s="17"/>
      <c r="M374" s="17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2:22" ht="15">
      <c r="B375" s="16">
        <f t="shared" si="20"/>
        <v>29.359999999999726</v>
      </c>
      <c r="C375" s="16">
        <f t="shared" si="21"/>
        <v>-0.00680774219832573</v>
      </c>
      <c r="D375" s="16">
        <f t="shared" si="22"/>
        <v>0.025349681055221472</v>
      </c>
      <c r="E375" s="16">
        <f t="shared" si="23"/>
        <v>0.008319444709507684</v>
      </c>
      <c r="F375" s="17"/>
      <c r="G375" s="17"/>
      <c r="H375" s="17"/>
      <c r="I375" s="17"/>
      <c r="J375" s="17"/>
      <c r="K375" s="17"/>
      <c r="L375" s="17"/>
      <c r="M375" s="17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2:22" ht="15">
      <c r="B376" s="16">
        <f t="shared" si="20"/>
        <v>29.439999999999724</v>
      </c>
      <c r="C376" s="16">
        <f t="shared" si="21"/>
        <v>-0.007744708629766494</v>
      </c>
      <c r="D376" s="16">
        <f t="shared" si="22"/>
        <v>0.024730104364840154</v>
      </c>
      <c r="E376" s="16">
        <f t="shared" si="23"/>
        <v>0.010297853058694895</v>
      </c>
      <c r="F376" s="17"/>
      <c r="G376" s="17"/>
      <c r="H376" s="17"/>
      <c r="I376" s="17"/>
      <c r="J376" s="17"/>
      <c r="K376" s="17"/>
      <c r="L376" s="17"/>
      <c r="M376" s="17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2:22" ht="15">
      <c r="B377" s="16">
        <f t="shared" si="20"/>
        <v>29.519999999999722</v>
      </c>
      <c r="C377" s="16">
        <f t="shared" si="21"/>
        <v>-0.00864629142851335</v>
      </c>
      <c r="D377" s="16">
        <f t="shared" si="22"/>
        <v>0.024038401050559086</v>
      </c>
      <c r="E377" s="16">
        <f t="shared" si="23"/>
        <v>0.012220925142739623</v>
      </c>
      <c r="F377" s="17"/>
      <c r="G377" s="17"/>
      <c r="H377" s="17"/>
      <c r="I377" s="17"/>
      <c r="J377" s="17"/>
      <c r="K377" s="17"/>
      <c r="L377" s="17"/>
      <c r="M377" s="17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2:22" ht="15">
      <c r="B378" s="16">
        <f t="shared" si="20"/>
        <v>29.59999999999972</v>
      </c>
      <c r="C378" s="16">
        <f t="shared" si="21"/>
        <v>-0.009510005849716244</v>
      </c>
      <c r="D378" s="16">
        <f t="shared" si="22"/>
        <v>0.023277600582581787</v>
      </c>
      <c r="E378" s="16">
        <f t="shared" si="23"/>
        <v>0.014083133189346165</v>
      </c>
      <c r="F378" s="17"/>
      <c r="G378" s="17"/>
      <c r="H378" s="17"/>
      <c r="I378" s="17"/>
      <c r="J378" s="17"/>
      <c r="K378" s="17"/>
      <c r="L378" s="17"/>
      <c r="M378" s="17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2:22" ht="15">
      <c r="B379" s="16">
        <f t="shared" si="20"/>
        <v>29.67999999999972</v>
      </c>
      <c r="C379" s="16">
        <f t="shared" si="21"/>
        <v>-0.010333516439012185</v>
      </c>
      <c r="D379" s="16">
        <f t="shared" si="22"/>
        <v>0.022450919267460814</v>
      </c>
      <c r="E379" s="16">
        <f t="shared" si="23"/>
        <v>0.01587920673074303</v>
      </c>
      <c r="F379" s="17"/>
      <c r="G379" s="17"/>
      <c r="H379" s="17"/>
      <c r="I379" s="17"/>
      <c r="J379" s="17"/>
      <c r="K379" s="17"/>
      <c r="L379" s="17"/>
      <c r="M379" s="17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2:22" ht="15">
      <c r="B380" s="16">
        <f t="shared" si="20"/>
        <v>29.759999999999717</v>
      </c>
      <c r="C380" s="16">
        <f t="shared" si="21"/>
        <v>-0.011114642816950166</v>
      </c>
      <c r="D380" s="16">
        <f t="shared" si="22"/>
        <v>0.0215617478421048</v>
      </c>
      <c r="E380" s="16">
        <f t="shared" si="23"/>
        <v>0.017604146558111412</v>
      </c>
      <c r="F380" s="17"/>
      <c r="G380" s="17"/>
      <c r="H380" s="17"/>
      <c r="I380" s="17"/>
      <c r="J380" s="17"/>
      <c r="K380" s="17"/>
      <c r="L380" s="17"/>
      <c r="M380" s="17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2:22" ht="15">
      <c r="B381" s="16">
        <f t="shared" si="20"/>
        <v>29.839999999999716</v>
      </c>
      <c r="C381" s="16">
        <f t="shared" si="21"/>
        <v>-0.011851364901733049</v>
      </c>
      <c r="D381" s="16">
        <f t="shared" si="22"/>
        <v>0.020613638649966157</v>
      </c>
      <c r="E381" s="16">
        <f t="shared" si="23"/>
        <v>0.019253237650108706</v>
      </c>
      <c r="F381" s="17"/>
      <c r="G381" s="17"/>
      <c r="H381" s="17"/>
      <c r="I381" s="17"/>
      <c r="J381" s="17"/>
      <c r="K381" s="17"/>
      <c r="L381" s="17"/>
      <c r="M381" s="17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2:22" ht="15">
      <c r="B382" s="16">
        <f t="shared" si="20"/>
        <v>29.919999999999714</v>
      </c>
      <c r="C382" s="16">
        <f t="shared" si="21"/>
        <v>-0.012541827559918388</v>
      </c>
      <c r="D382" s="16">
        <f t="shared" si="22"/>
        <v>0.019610292445172685</v>
      </c>
      <c r="E382" s="16">
        <f t="shared" si="23"/>
        <v>0.02082206104572252</v>
      </c>
      <c r="F382" s="17"/>
      <c r="G382" s="17"/>
      <c r="H382" s="17"/>
      <c r="I382" s="17"/>
      <c r="J382" s="17"/>
      <c r="K382" s="17"/>
      <c r="L382" s="17"/>
      <c r="M382" s="17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2:22" ht="15">
      <c r="B383" s="16">
        <f t="shared" si="20"/>
        <v>29.999999999999712</v>
      </c>
      <c r="C383" s="16">
        <f t="shared" si="21"/>
        <v>-0.013184344676667846</v>
      </c>
      <c r="D383" s="16">
        <f t="shared" si="22"/>
        <v>0.01855554487103926</v>
      </c>
      <c r="E383" s="16">
        <f t="shared" si="23"/>
        <v>0.02230650463540566</v>
      </c>
      <c r="F383" s="17"/>
      <c r="G383" s="17"/>
      <c r="H383" s="17"/>
      <c r="I383" s="17"/>
      <c r="J383" s="17"/>
      <c r="K383" s="17"/>
      <c r="L383" s="17"/>
      <c r="M383" s="17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2:22" ht="15">
      <c r="B384" s="16">
        <f t="shared" si="20"/>
        <v>30.07999999999971</v>
      </c>
      <c r="C384" s="16">
        <f t="shared" si="21"/>
        <v>-0.013777402639087454</v>
      </c>
      <c r="D384" s="16">
        <f t="shared" si="22"/>
        <v>0.017453352659912262</v>
      </c>
      <c r="E384" s="16">
        <f t="shared" si="23"/>
        <v>0.02370277284819864</v>
      </c>
      <c r="F384" s="17"/>
      <c r="G384" s="17"/>
      <c r="H384" s="17"/>
      <c r="I384" s="17"/>
      <c r="J384" s="17"/>
      <c r="K384" s="17"/>
      <c r="L384" s="17"/>
      <c r="M384" s="17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2:22" ht="15">
      <c r="B385" s="16">
        <f t="shared" si="20"/>
        <v>30.15999999999971</v>
      </c>
      <c r="C385" s="16">
        <f t="shared" si="21"/>
        <v>-0.014319663228152165</v>
      </c>
      <c r="D385" s="16">
        <f t="shared" si="22"/>
        <v>0.016307779601660088</v>
      </c>
      <c r="E385" s="16">
        <f t="shared" si="23"/>
        <v>0.025007395216331448</v>
      </c>
      <c r="F385" s="17"/>
      <c r="G385" s="17"/>
      <c r="H385" s="17"/>
      <c r="I385" s="17"/>
      <c r="J385" s="17"/>
      <c r="K385" s="17"/>
      <c r="L385" s="17"/>
      <c r="M385" s="17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2:22" ht="15">
      <c r="B386" s="16">
        <f t="shared" si="20"/>
        <v>30.239999999999707</v>
      </c>
      <c r="C386" s="16">
        <f t="shared" si="21"/>
        <v>-0.014809965916651624</v>
      </c>
      <c r="D386" s="16">
        <f t="shared" si="22"/>
        <v>0.015122982328327959</v>
      </c>
      <c r="E386" s="16">
        <f t="shared" si="23"/>
        <v>0.026217233802597686</v>
      </c>
      <c r="F386" s="17"/>
      <c r="G386" s="17"/>
      <c r="H386" s="17"/>
      <c r="I386" s="17"/>
      <c r="J386" s="17"/>
      <c r="K386" s="17"/>
      <c r="L386" s="17"/>
      <c r="M386" s="17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2:22" ht="15">
      <c r="B387" s="16">
        <f t="shared" si="20"/>
        <v>30.319999999999705</v>
      </c>
      <c r="C387" s="16">
        <f t="shared" si="21"/>
        <v>-0.015247329572523848</v>
      </c>
      <c r="D387" s="16">
        <f t="shared" si="22"/>
        <v>0.01390319596252605</v>
      </c>
      <c r="E387" s="16">
        <f t="shared" si="23"/>
        <v>0.027329489479599768</v>
      </c>
      <c r="F387" s="17"/>
      <c r="G387" s="17"/>
      <c r="H387" s="17"/>
      <c r="I387" s="17"/>
      <c r="J387" s="17"/>
      <c r="K387" s="17"/>
      <c r="L387" s="17"/>
      <c r="M387" s="17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2:22" ht="15">
      <c r="B388" s="16">
        <f t="shared" si="20"/>
        <v>30.399999999999704</v>
      </c>
      <c r="C388" s="16">
        <f t="shared" si="21"/>
        <v>-0.015630953568853405</v>
      </c>
      <c r="D388" s="16">
        <f t="shared" si="22"/>
        <v>0.012652719677017778</v>
      </c>
      <c r="E388" s="16">
        <f t="shared" si="23"/>
        <v>0.02834170705376119</v>
      </c>
      <c r="F388" s="17"/>
      <c r="G388" s="17"/>
      <c r="H388" s="17"/>
      <c r="I388" s="17"/>
      <c r="J388" s="17"/>
      <c r="K388" s="17"/>
      <c r="L388" s="17"/>
      <c r="M388" s="17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2:22" ht="15">
      <c r="B389" s="16">
        <f t="shared" si="20"/>
        <v>30.479999999999702</v>
      </c>
      <c r="C389" s="16">
        <f t="shared" si="21"/>
        <v>-0.015960218303694942</v>
      </c>
      <c r="D389" s="16">
        <f t="shared" si="22"/>
        <v>0.011375902212722184</v>
      </c>
      <c r="E389" s="16">
        <f t="shared" si="23"/>
        <v>0.029251779230778964</v>
      </c>
      <c r="F389" s="17"/>
      <c r="G389" s="17"/>
      <c r="H389" s="17"/>
      <c r="I389" s="17"/>
      <c r="J389" s="17"/>
      <c r="K389" s="17"/>
      <c r="L389" s="17"/>
      <c r="M389" s="17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2:22" ht="15">
      <c r="B390" s="16">
        <f t="shared" si="20"/>
        <v>30.5599999999997</v>
      </c>
      <c r="C390" s="16">
        <f t="shared" si="21"/>
        <v>-0.016234685134735662</v>
      </c>
      <c r="D390" s="16">
        <f t="shared" si="22"/>
        <v>0.010077127401943331</v>
      </c>
      <c r="E390" s="16">
        <f t="shared" si="23"/>
        <v>0.03005794942293443</v>
      </c>
      <c r="F390" s="17"/>
      <c r="G390" s="17"/>
      <c r="H390" s="17"/>
      <c r="I390" s="17"/>
      <c r="J390" s="17"/>
      <c r="K390" s="17"/>
      <c r="L390" s="17"/>
      <c r="M390" s="17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2:22" ht="15">
      <c r="B391" s="16">
        <f t="shared" si="20"/>
        <v>30.6399999999997</v>
      </c>
      <c r="C391" s="16">
        <f t="shared" si="21"/>
        <v>-0.016454095735626197</v>
      </c>
      <c r="D391" s="16">
        <f t="shared" si="22"/>
        <v>0.008760799743093236</v>
      </c>
      <c r="E391" s="16">
        <f t="shared" si="23"/>
        <v>0.03075881340238189</v>
      </c>
      <c r="F391" s="17"/>
      <c r="G391" s="17"/>
      <c r="H391" s="17"/>
      <c r="I391" s="17"/>
      <c r="J391" s="17"/>
      <c r="K391" s="17"/>
      <c r="L391" s="17"/>
      <c r="M391" s="17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2:22" ht="15">
      <c r="B392" s="16">
        <f t="shared" si="20"/>
        <v>30.719999999999697</v>
      </c>
      <c r="C392" s="16">
        <f t="shared" si="21"/>
        <v>-0.016618370882582664</v>
      </c>
      <c r="D392" s="16">
        <f t="shared" si="22"/>
        <v>0.0074313300724866225</v>
      </c>
      <c r="E392" s="16">
        <f t="shared" si="23"/>
        <v>0.03135331980818082</v>
      </c>
      <c r="F392" s="17"/>
      <c r="G392" s="17"/>
      <c r="H392" s="17"/>
      <c r="I392" s="17"/>
      <c r="J392" s="17"/>
      <c r="K392" s="17"/>
      <c r="L392" s="17"/>
      <c r="M392" s="17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2:22" ht="15">
      <c r="B393" s="16">
        <f aca="true" t="shared" si="24" ref="B393:B456">B392+B$4</f>
        <v>30.799999999999695</v>
      </c>
      <c r="C393" s="16">
        <f aca="true" t="shared" si="25" ref="C393:C456">-(E392*B$2+D392*B$3*2*SQRT(B$1*B$2))/B$1</f>
        <v>-0.016727608681588572</v>
      </c>
      <c r="D393" s="16">
        <f aca="true" t="shared" si="26" ref="D393:D456">D392+C393*B$4</f>
        <v>0.006093121377959537</v>
      </c>
      <c r="E393" s="16">
        <f aca="true" t="shared" si="27" ref="E393:E456">E392+D393*B$4</f>
        <v>0.031840769518417585</v>
      </c>
      <c r="F393" s="17"/>
      <c r="G393" s="17"/>
      <c r="H393" s="17"/>
      <c r="I393" s="17"/>
      <c r="J393" s="17"/>
      <c r="K393" s="17"/>
      <c r="L393" s="17"/>
      <c r="M393" s="17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2:22" ht="15">
      <c r="B394" s="16">
        <f t="shared" si="24"/>
        <v>30.879999999999693</v>
      </c>
      <c r="C394" s="16">
        <f t="shared" si="25"/>
        <v>-0.016782082248198375</v>
      </c>
      <c r="D394" s="16">
        <f t="shared" si="26"/>
        <v>0.004750554798103667</v>
      </c>
      <c r="E394" s="16">
        <f t="shared" si="27"/>
        <v>0.03222081390226588</v>
      </c>
      <c r="F394" s="17"/>
      <c r="G394" s="17"/>
      <c r="H394" s="17"/>
      <c r="I394" s="17"/>
      <c r="J394" s="17"/>
      <c r="K394" s="17"/>
      <c r="L394" s="17"/>
      <c r="M394" s="17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2:22" ht="15">
      <c r="B395" s="16">
        <f t="shared" si="24"/>
        <v>30.95999999999969</v>
      </c>
      <c r="C395" s="16">
        <f t="shared" si="25"/>
        <v>-0.01678223685356042</v>
      </c>
      <c r="D395" s="16">
        <f t="shared" si="26"/>
        <v>0.0034079758498188335</v>
      </c>
      <c r="E395" s="16">
        <f t="shared" si="27"/>
        <v>0.032493451970251386</v>
      </c>
      <c r="F395" s="17"/>
      <c r="G395" s="17"/>
      <c r="H395" s="17"/>
      <c r="I395" s="17"/>
      <c r="J395" s="17"/>
      <c r="K395" s="17"/>
      <c r="L395" s="17"/>
      <c r="M395" s="17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2:22" ht="15">
      <c r="B396" s="16">
        <f t="shared" si="24"/>
        <v>31.03999999999969</v>
      </c>
      <c r="C396" s="16">
        <f t="shared" si="25"/>
        <v>-0.01672868655183107</v>
      </c>
      <c r="D396" s="16">
        <f t="shared" si="26"/>
        <v>0.0020696809256723478</v>
      </c>
      <c r="E396" s="16">
        <f t="shared" si="27"/>
        <v>0.03265902644430518</v>
      </c>
      <c r="F396" s="17"/>
      <c r="G396" s="17"/>
      <c r="H396" s="17"/>
      <c r="I396" s="17"/>
      <c r="J396" s="17"/>
      <c r="K396" s="17"/>
      <c r="L396" s="17"/>
      <c r="M396" s="17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2:5" ht="15">
      <c r="B397" s="16">
        <f t="shared" si="24"/>
        <v>31.11999999999969</v>
      </c>
      <c r="C397" s="16">
        <f t="shared" si="25"/>
        <v>-0.01662221030563966</v>
      </c>
      <c r="D397" s="16">
        <f t="shared" si="26"/>
        <v>0.0007399041012211749</v>
      </c>
      <c r="E397" s="16">
        <f t="shared" si="27"/>
        <v>0.03271821877240287</v>
      </c>
    </row>
    <row r="398" spans="2:5" ht="15">
      <c r="B398" s="16">
        <f t="shared" si="24"/>
        <v>31.199999999999687</v>
      </c>
      <c r="C398" s="16">
        <f t="shared" si="25"/>
        <v>-0.01646374762768168</v>
      </c>
      <c r="D398" s="16">
        <f t="shared" si="26"/>
        <v>-0.0005771957089933596</v>
      </c>
      <c r="E398" s="16">
        <f t="shared" si="27"/>
        <v>0.032672043115683405</v>
      </c>
    </row>
    <row r="399" spans="2:5" ht="15">
      <c r="B399" s="16">
        <f t="shared" si="24"/>
        <v>31.279999999999685</v>
      </c>
      <c r="C399" s="16">
        <f t="shared" si="25"/>
        <v>-0.016254393757861505</v>
      </c>
      <c r="D399" s="16">
        <f t="shared" si="26"/>
        <v>-0.00187754720962228</v>
      </c>
      <c r="E399" s="16">
        <f t="shared" si="27"/>
        <v>0.03252183933891362</v>
      </c>
    </row>
    <row r="400" spans="2:5" ht="15">
      <c r="B400" s="16">
        <f t="shared" si="24"/>
        <v>31.359999999999683</v>
      </c>
      <c r="C400" s="16">
        <f t="shared" si="25"/>
        <v>-0.01599539439667245</v>
      </c>
      <c r="D400" s="16">
        <f t="shared" si="26"/>
        <v>-0.0031571787613560763</v>
      </c>
      <c r="E400" s="16">
        <f t="shared" si="27"/>
        <v>0.03226926503800514</v>
      </c>
    </row>
    <row r="401" spans="2:5" ht="15">
      <c r="B401" s="16">
        <f t="shared" si="24"/>
        <v>31.43999999999968</v>
      </c>
      <c r="C401" s="16">
        <f t="shared" si="25"/>
        <v>-0.015688140016687963</v>
      </c>
      <c r="D401" s="16">
        <f t="shared" si="26"/>
        <v>-0.004412229962691114</v>
      </c>
      <c r="E401" s="16">
        <f t="shared" si="27"/>
        <v>0.03191628664098985</v>
      </c>
    </row>
    <row r="402" spans="2:5" ht="15">
      <c r="B402" s="16">
        <f t="shared" si="24"/>
        <v>31.51999999999968</v>
      </c>
      <c r="C402" s="16">
        <f t="shared" si="25"/>
        <v>-0.015334159775140252</v>
      </c>
      <c r="D402" s="16">
        <f t="shared" si="26"/>
        <v>-0.005638962744702334</v>
      </c>
      <c r="E402" s="16">
        <f t="shared" si="27"/>
        <v>0.03146516962141366</v>
      </c>
    </row>
    <row r="403" spans="2:5" ht="15">
      <c r="B403" s="16">
        <f t="shared" si="24"/>
        <v>31.599999999999678</v>
      </c>
      <c r="C403" s="16">
        <f t="shared" si="25"/>
        <v>-0.014935115051579363</v>
      </c>
      <c r="D403" s="16">
        <f t="shared" si="26"/>
        <v>-0.006833771948828683</v>
      </c>
      <c r="E403" s="16">
        <f t="shared" si="27"/>
        <v>0.030918467865507362</v>
      </c>
    </row>
    <row r="404" spans="2:5" ht="15">
      <c r="B404" s="16">
        <f t="shared" si="24"/>
        <v>31.679999999999676</v>
      </c>
      <c r="C404" s="16">
        <f t="shared" si="25"/>
        <v>-0.014492792635533847</v>
      </c>
      <c r="D404" s="16">
        <f t="shared" si="26"/>
        <v>-0.007993195359671391</v>
      </c>
      <c r="E404" s="16">
        <f t="shared" si="27"/>
        <v>0.03027901223673365</v>
      </c>
    </row>
    <row r="405" spans="2:5" ht="15">
      <c r="B405" s="16">
        <f t="shared" si="24"/>
        <v>31.759999999999675</v>
      </c>
      <c r="C405" s="16">
        <f t="shared" si="25"/>
        <v>-0.014009097589932329</v>
      </c>
      <c r="D405" s="16">
        <f t="shared" si="26"/>
        <v>-0.009113923166865977</v>
      </c>
      <c r="E405" s="16">
        <f t="shared" si="27"/>
        <v>0.029549898383384374</v>
      </c>
    </row>
    <row r="406" spans="2:5" ht="15">
      <c r="B406" s="16">
        <f t="shared" si="24"/>
        <v>31.839999999999673</v>
      </c>
      <c r="C406" s="16">
        <f t="shared" si="25"/>
        <v>-0.013486045816791366</v>
      </c>
      <c r="D406" s="16">
        <f t="shared" si="26"/>
        <v>-0.010192806832209286</v>
      </c>
      <c r="E406" s="16">
        <f t="shared" si="27"/>
        <v>0.02873447383680763</v>
      </c>
    </row>
    <row r="407" spans="2:5" ht="15">
      <c r="B407" s="16">
        <f t="shared" si="24"/>
        <v>31.91999999999967</v>
      </c>
      <c r="C407" s="16">
        <f t="shared" si="25"/>
        <v>-0.012925756352327863</v>
      </c>
      <c r="D407" s="16">
        <f t="shared" si="26"/>
        <v>-0.011226867340395515</v>
      </c>
      <c r="E407" s="16">
        <f t="shared" si="27"/>
        <v>0.02783632444957599</v>
      </c>
    </row>
    <row r="408" spans="2:5" ht="15">
      <c r="B408" s="16">
        <f t="shared" si="24"/>
        <v>31.99999999999967</v>
      </c>
      <c r="C408" s="16">
        <f t="shared" si="25"/>
        <v>-0.012330443419212906</v>
      </c>
      <c r="D408" s="16">
        <f t="shared" si="26"/>
        <v>-0.012213302813932549</v>
      </c>
      <c r="E408" s="16">
        <f t="shared" si="27"/>
        <v>0.026859260224461386</v>
      </c>
    </row>
    <row r="409" spans="2:5" ht="15">
      <c r="B409" s="16">
        <f t="shared" si="24"/>
        <v>32.07999999999967</v>
      </c>
      <c r="C409" s="16">
        <f t="shared" si="25"/>
        <v>-0.011702408264147403</v>
      </c>
      <c r="D409" s="16">
        <f t="shared" si="26"/>
        <v>-0.013149495475064341</v>
      </c>
      <c r="E409" s="16">
        <f t="shared" si="27"/>
        <v>0.02580730058645624</v>
      </c>
    </row>
    <row r="410" spans="2:5" ht="15">
      <c r="B410" s="16">
        <f t="shared" si="24"/>
        <v>32.15999999999967</v>
      </c>
      <c r="C410" s="16">
        <f t="shared" si="25"/>
        <v>-0.011044030809308155</v>
      </c>
      <c r="D410" s="16">
        <f t="shared" si="26"/>
        <v>-0.014033017939808993</v>
      </c>
      <c r="E410" s="16">
        <f t="shared" si="27"/>
        <v>0.02468465915127152</v>
      </c>
    </row>
    <row r="411" spans="2:5" ht="15">
      <c r="B411" s="16">
        <f t="shared" si="24"/>
        <v>32.23999999999967</v>
      </c>
      <c r="C411" s="16">
        <f t="shared" si="25"/>
        <v>-0.010357761146485477</v>
      </c>
      <c r="D411" s="16">
        <f t="shared" si="26"/>
        <v>-0.014861638831527831</v>
      </c>
      <c r="E411" s="16">
        <f t="shared" si="27"/>
        <v>0.023495728044749295</v>
      </c>
    </row>
    <row r="412" spans="2:5" ht="15">
      <c r="B412" s="16">
        <f t="shared" si="24"/>
        <v>32.319999999999666</v>
      </c>
      <c r="C412" s="16">
        <f t="shared" si="25"/>
        <v>-0.009646110902910917</v>
      </c>
      <c r="D412" s="16">
        <f t="shared" si="26"/>
        <v>-0.015633327703760705</v>
      </c>
      <c r="E412" s="16">
        <f t="shared" si="27"/>
        <v>0.02224506182844844</v>
      </c>
    </row>
    <row r="413" spans="2:5" ht="15">
      <c r="B413" s="16">
        <f t="shared" si="24"/>
        <v>32.399999999999665</v>
      </c>
      <c r="C413" s="16">
        <f t="shared" si="25"/>
        <v>-0.008911644507856076</v>
      </c>
      <c r="D413" s="16">
        <f t="shared" si="26"/>
        <v>-0.01634625926438919</v>
      </c>
      <c r="E413" s="16">
        <f t="shared" si="27"/>
        <v>0.020937361087297303</v>
      </c>
    </row>
    <row r="414" spans="2:5" ht="15">
      <c r="B414" s="16">
        <f t="shared" si="24"/>
        <v>32.47999999999966</v>
      </c>
      <c r="C414" s="16">
        <f t="shared" si="25"/>
        <v>-0.008156970389072047</v>
      </c>
      <c r="D414" s="16">
        <f t="shared" si="26"/>
        <v>-0.016998816895514954</v>
      </c>
      <c r="E414" s="16">
        <f t="shared" si="27"/>
        <v>0.019577455735656106</v>
      </c>
    </row>
    <row r="415" spans="2:5" ht="15">
      <c r="B415" s="16">
        <f t="shared" si="24"/>
        <v>32.55999999999966</v>
      </c>
      <c r="C415" s="16">
        <f t="shared" si="25"/>
        <v>-0.0073847321280346365</v>
      </c>
      <c r="D415" s="16">
        <f t="shared" si="26"/>
        <v>-0.017589595465757724</v>
      </c>
      <c r="E415" s="16">
        <f t="shared" si="27"/>
        <v>0.01817028809839549</v>
      </c>
    </row>
    <row r="416" spans="2:5" ht="15">
      <c r="B416" s="16">
        <f t="shared" si="24"/>
        <v>32.63999999999966</v>
      </c>
      <c r="C416" s="16">
        <f t="shared" si="25"/>
        <v>-0.006597599602764657</v>
      </c>
      <c r="D416" s="16">
        <f t="shared" si="26"/>
        <v>-0.018117403433978895</v>
      </c>
      <c r="E416" s="16">
        <f t="shared" si="27"/>
        <v>0.016720895823677178</v>
      </c>
    </row>
    <row r="417" spans="2:5" ht="15">
      <c r="B417" s="16">
        <f t="shared" si="24"/>
        <v>32.71999999999966</v>
      </c>
      <c r="C417" s="16">
        <f t="shared" si="25"/>
        <v>-0.005798260146706804</v>
      </c>
      <c r="D417" s="16">
        <f t="shared" si="26"/>
        <v>-0.01858126424571544</v>
      </c>
      <c r="E417" s="16">
        <f t="shared" si="27"/>
        <v>0.015234394684019943</v>
      </c>
    </row>
    <row r="418" spans="2:5" ht="15">
      <c r="B418" s="16">
        <f t="shared" si="24"/>
        <v>32.799999999999656</v>
      </c>
      <c r="C418" s="16">
        <f t="shared" si="25"/>
        <v>-0.004989409751777066</v>
      </c>
      <c r="D418" s="16">
        <f t="shared" si="26"/>
        <v>-0.018980417025857607</v>
      </c>
      <c r="E418" s="16">
        <f t="shared" si="27"/>
        <v>0.013715961321951334</v>
      </c>
    </row>
    <row r="419" spans="2:5" ht="15">
      <c r="B419" s="16">
        <f t="shared" si="24"/>
        <v>32.879999999999654</v>
      </c>
      <c r="C419" s="16">
        <f t="shared" si="25"/>
        <v>-0.004173744343229164</v>
      </c>
      <c r="D419" s="16">
        <f t="shared" si="26"/>
        <v>-0.01931431657331594</v>
      </c>
      <c r="E419" s="16">
        <f t="shared" si="27"/>
        <v>0.012170815996086059</v>
      </c>
    </row>
    <row r="420" spans="2:5" ht="15">
      <c r="B420" s="16">
        <f t="shared" si="24"/>
        <v>32.95999999999965</v>
      </c>
      <c r="C420" s="16">
        <f t="shared" si="25"/>
        <v>-0.0033539511534479444</v>
      </c>
      <c r="D420" s="16">
        <f t="shared" si="26"/>
        <v>-0.019582632665591775</v>
      </c>
      <c r="E420" s="16">
        <f t="shared" si="27"/>
        <v>0.010604205382838718</v>
      </c>
    </row>
    <row r="421" spans="2:5" ht="15">
      <c r="B421" s="16">
        <f t="shared" si="24"/>
        <v>33.03999999999965</v>
      </c>
      <c r="C421" s="16">
        <f t="shared" si="25"/>
        <v>-0.0025327002211543302</v>
      </c>
      <c r="D421" s="16">
        <f t="shared" si="26"/>
        <v>-0.019785248683284122</v>
      </c>
      <c r="E421" s="16">
        <f t="shared" si="27"/>
        <v>0.009021385488175987</v>
      </c>
    </row>
    <row r="422" spans="2:5" ht="15">
      <c r="B422" s="16">
        <f t="shared" si="24"/>
        <v>33.11999999999965</v>
      </c>
      <c r="C422" s="16">
        <f t="shared" si="25"/>
        <v>-0.0017126360418055105</v>
      </c>
      <c r="D422" s="16">
        <f t="shared" si="26"/>
        <v>-0.01992225956662856</v>
      </c>
      <c r="E422" s="16">
        <f t="shared" si="27"/>
        <v>0.0074276047228457025</v>
      </c>
    </row>
    <row r="423" spans="2:5" ht="15">
      <c r="B423" s="16">
        <f t="shared" si="24"/>
        <v>33.19999999999965</v>
      </c>
      <c r="C423" s="16">
        <f t="shared" si="25"/>
        <v>-0.0008963693941985255</v>
      </c>
      <c r="D423" s="16">
        <f t="shared" si="26"/>
        <v>-0.019993969118164444</v>
      </c>
      <c r="E423" s="16">
        <f t="shared" si="27"/>
        <v>0.005828087193392547</v>
      </c>
    </row>
    <row r="424" spans="2:5" ht="15">
      <c r="B424" s="16">
        <f t="shared" si="24"/>
        <v>33.279999999999646</v>
      </c>
      <c r="C424" s="16">
        <f t="shared" si="25"/>
        <v>-8.64693674385744E-05</v>
      </c>
      <c r="D424" s="16">
        <f t="shared" si="26"/>
        <v>-0.02000088666755953</v>
      </c>
      <c r="E424" s="16">
        <f t="shared" si="27"/>
        <v>0.004228016259987784</v>
      </c>
    </row>
    <row r="425" spans="2:5" ht="15">
      <c r="B425" s="16">
        <f t="shared" si="24"/>
        <v>33.359999999999644</v>
      </c>
      <c r="C425" s="16">
        <f t="shared" si="25"/>
        <v>0.0007145443884810985</v>
      </c>
      <c r="D425" s="16">
        <f t="shared" si="26"/>
        <v>-0.019943723116481044</v>
      </c>
      <c r="E425" s="16">
        <f t="shared" si="27"/>
        <v>0.0026325184106693006</v>
      </c>
    </row>
    <row r="426" spans="2:5" ht="15">
      <c r="B426" s="16">
        <f t="shared" si="24"/>
        <v>33.43999999999964</v>
      </c>
      <c r="C426" s="16">
        <f t="shared" si="25"/>
        <v>0.00150420916621948</v>
      </c>
      <c r="D426" s="16">
        <f t="shared" si="26"/>
        <v>-0.019823386383183487</v>
      </c>
      <c r="E426" s="16">
        <f t="shared" si="27"/>
        <v>0.0010466475000146217</v>
      </c>
    </row>
    <row r="427" spans="2:5" ht="15">
      <c r="B427" s="16">
        <f t="shared" si="24"/>
        <v>33.51999999999964</v>
      </c>
      <c r="C427" s="16">
        <f t="shared" si="25"/>
        <v>0.0022801264375187117</v>
      </c>
      <c r="D427" s="16">
        <f t="shared" si="26"/>
        <v>-0.01964097626818199</v>
      </c>
      <c r="E427" s="16">
        <f t="shared" si="27"/>
        <v>-0.0005246306014399377</v>
      </c>
    </row>
    <row r="428" spans="2:5" ht="15">
      <c r="B428" s="16">
        <f t="shared" si="24"/>
        <v>33.59999999999964</v>
      </c>
      <c r="C428" s="16">
        <f t="shared" si="25"/>
        <v>0.003039968802391076</v>
      </c>
      <c r="D428" s="16">
        <f t="shared" si="26"/>
        <v>-0.019397778763990705</v>
      </c>
      <c r="E428" s="16">
        <f t="shared" si="27"/>
        <v>-0.0020764529025591944</v>
      </c>
    </row>
    <row r="429" spans="2:5" ht="15">
      <c r="B429" s="16">
        <f t="shared" si="24"/>
        <v>33.67999999999964</v>
      </c>
      <c r="C429" s="16">
        <f t="shared" si="25"/>
        <v>0.0037814866320744446</v>
      </c>
      <c r="D429" s="16">
        <f t="shared" si="26"/>
        <v>-0.01909525983342475</v>
      </c>
      <c r="E429" s="16">
        <f t="shared" si="27"/>
        <v>-0.003604073689233174</v>
      </c>
    </row>
    <row r="430" spans="2:5" ht="15">
      <c r="B430" s="16">
        <f t="shared" si="24"/>
        <v>33.759999999999636</v>
      </c>
      <c r="C430" s="16">
        <f t="shared" si="25"/>
        <v>0.004502514387963336</v>
      </c>
      <c r="D430" s="16">
        <f t="shared" si="26"/>
        <v>-0.018735058682387683</v>
      </c>
      <c r="E430" s="16">
        <f t="shared" si="27"/>
        <v>-0.005102878383824189</v>
      </c>
    </row>
    <row r="431" spans="2:5" ht="15">
      <c r="B431" s="16">
        <f t="shared" si="24"/>
        <v>33.839999999999634</v>
      </c>
      <c r="C431" s="16">
        <f t="shared" si="25"/>
        <v>0.0052009765999609416</v>
      </c>
      <c r="D431" s="16">
        <f t="shared" si="26"/>
        <v>-0.01831898055439081</v>
      </c>
      <c r="E431" s="16">
        <f t="shared" si="27"/>
        <v>-0.006568396828175454</v>
      </c>
    </row>
    <row r="432" spans="2:5" ht="15">
      <c r="B432" s="16">
        <f t="shared" si="24"/>
        <v>33.91999999999963</v>
      </c>
      <c r="C432" s="16">
        <f t="shared" si="25"/>
        <v>0.005874893488974575</v>
      </c>
      <c r="D432" s="16">
        <f t="shared" si="26"/>
        <v>-0.017848989075272843</v>
      </c>
      <c r="E432" s="16">
        <f t="shared" si="27"/>
        <v>-0.007996315954197282</v>
      </c>
    </row>
    <row r="433" spans="2:5" ht="15">
      <c r="B433" s="16">
        <f t="shared" si="24"/>
        <v>33.99999999999963</v>
      </c>
      <c r="C433" s="16">
        <f t="shared" si="25"/>
        <v>0.006522386219588647</v>
      </c>
      <c r="D433" s="16">
        <f t="shared" si="26"/>
        <v>-0.01732719817770575</v>
      </c>
      <c r="E433" s="16">
        <f t="shared" si="27"/>
        <v>-0.009382491808413742</v>
      </c>
    </row>
    <row r="434" spans="2:5" ht="15">
      <c r="B434" s="16">
        <f t="shared" si="24"/>
        <v>34.07999999999963</v>
      </c>
      <c r="C434" s="16">
        <f t="shared" si="25"/>
        <v>0.007141681770290656</v>
      </c>
      <c r="D434" s="16">
        <f t="shared" si="26"/>
        <v>-0.0167558636360825</v>
      </c>
      <c r="E434" s="16">
        <f t="shared" si="27"/>
        <v>-0.010722960899300343</v>
      </c>
    </row>
    <row r="435" spans="2:5" ht="15">
      <c r="B435" s="16">
        <f t="shared" si="24"/>
        <v>34.15999999999963</v>
      </c>
      <c r="C435" s="16">
        <f t="shared" si="25"/>
        <v>0.007731117409992374</v>
      </c>
      <c r="D435" s="16">
        <f t="shared" si="26"/>
        <v>-0.01613737424328311</v>
      </c>
      <c r="E435" s="16">
        <f t="shared" si="27"/>
        <v>-0.012013950838762992</v>
      </c>
    </row>
    <row r="436" spans="2:5" ht="15">
      <c r="B436" s="16">
        <f t="shared" si="24"/>
        <v>34.239999999999625</v>
      </c>
      <c r="C436" s="16">
        <f t="shared" si="25"/>
        <v>0.00828914477097562</v>
      </c>
      <c r="D436" s="16">
        <f t="shared" si="26"/>
        <v>-0.015474242661605058</v>
      </c>
      <c r="E436" s="16">
        <f t="shared" si="27"/>
        <v>-0.013251890251691397</v>
      </c>
    </row>
    <row r="437" spans="2:5" ht="15">
      <c r="B437" s="16">
        <f t="shared" si="24"/>
        <v>34.319999999999624</v>
      </c>
      <c r="C437" s="16">
        <f t="shared" si="25"/>
        <v>0.00881433350979512</v>
      </c>
      <c r="D437" s="16">
        <f t="shared" si="26"/>
        <v>-0.014769095980821448</v>
      </c>
      <c r="E437" s="16">
        <f t="shared" si="27"/>
        <v>-0.014433417930157113</v>
      </c>
    </row>
    <row r="438" spans="2:5" ht="15">
      <c r="B438" s="16">
        <f t="shared" si="24"/>
        <v>34.39999999999962</v>
      </c>
      <c r="C438" s="16">
        <f t="shared" si="25"/>
        <v>0.009305374549085322</v>
      </c>
      <c r="D438" s="16">
        <f t="shared" si="26"/>
        <v>-0.014024666016894623</v>
      </c>
      <c r="E438" s="16">
        <f t="shared" si="27"/>
        <v>-0.015555391211508684</v>
      </c>
    </row>
    <row r="439" spans="2:5" ht="15">
      <c r="B439" s="16">
        <f t="shared" si="24"/>
        <v>34.47999999999962</v>
      </c>
      <c r="C439" s="16">
        <f t="shared" si="25"/>
        <v>0.009761082894638885</v>
      </c>
      <c r="D439" s="16">
        <f t="shared" si="26"/>
        <v>-0.013243779385323512</v>
      </c>
      <c r="E439" s="16">
        <f t="shared" si="27"/>
        <v>-0.016614893562334566</v>
      </c>
    </row>
    <row r="440" spans="2:5" ht="15">
      <c r="B440" s="16">
        <f t="shared" si="24"/>
        <v>34.55999999999962</v>
      </c>
      <c r="C440" s="16">
        <f t="shared" si="25"/>
        <v>0.010180400023547455</v>
      </c>
      <c r="D440" s="16">
        <f t="shared" si="26"/>
        <v>-0.012429347383439714</v>
      </c>
      <c r="E440" s="16">
        <f t="shared" si="27"/>
        <v>-0.017609241353009744</v>
      </c>
    </row>
    <row r="441" spans="2:5" ht="15">
      <c r="B441" s="16">
        <f t="shared" si="24"/>
        <v>34.63999999999962</v>
      </c>
      <c r="C441" s="16">
        <f t="shared" si="25"/>
        <v>0.01056239584061557</v>
      </c>
      <c r="D441" s="16">
        <f t="shared" si="26"/>
        <v>-0.011584355716190469</v>
      </c>
      <c r="E441" s="16">
        <f t="shared" si="27"/>
        <v>-0.018535989810304982</v>
      </c>
    </row>
    <row r="442" spans="2:5" ht="15">
      <c r="B442" s="16">
        <f t="shared" si="24"/>
        <v>34.719999999999615</v>
      </c>
      <c r="C442" s="16">
        <f t="shared" si="25"/>
        <v>0.010906270201671576</v>
      </c>
      <c r="D442" s="16">
        <f t="shared" si="26"/>
        <v>-0.010711854100056742</v>
      </c>
      <c r="E442" s="16">
        <f t="shared" si="27"/>
        <v>-0.019392938138309522</v>
      </c>
    </row>
    <row r="443" spans="2:5" ht="15">
      <c r="B443" s="16">
        <f t="shared" si="24"/>
        <v>34.79999999999961</v>
      </c>
      <c r="C443" s="16">
        <f t="shared" si="25"/>
        <v>0.01121135400380097</v>
      </c>
      <c r="D443" s="16">
        <f t="shared" si="26"/>
        <v>-0.009814945779752664</v>
      </c>
      <c r="E443" s="16">
        <f t="shared" si="27"/>
        <v>-0.020178133800689734</v>
      </c>
    </row>
    <row r="444" spans="2:5" ht="15">
      <c r="B444" s="16">
        <f t="shared" si="24"/>
        <v>34.87999999999961</v>
      </c>
      <c r="C444" s="16">
        <f t="shared" si="25"/>
        <v>0.011477109843913147</v>
      </c>
      <c r="D444" s="16">
        <f t="shared" si="26"/>
        <v>-0.008896776992239612</v>
      </c>
      <c r="E444" s="16">
        <f t="shared" si="27"/>
        <v>-0.0208898759600689</v>
      </c>
    </row>
    <row r="445" spans="2:5" ht="15">
      <c r="B445" s="16">
        <f t="shared" si="24"/>
        <v>34.95999999999961</v>
      </c>
      <c r="C445" s="16">
        <f t="shared" si="25"/>
        <v>0.011703132248417868</v>
      </c>
      <c r="D445" s="16">
        <f t="shared" si="26"/>
        <v>-0.007960526412366182</v>
      </c>
      <c r="E445" s="16">
        <f t="shared" si="27"/>
        <v>-0.021526718073058195</v>
      </c>
    </row>
    <row r="446" spans="2:5" ht="15">
      <c r="B446" s="16">
        <f t="shared" si="24"/>
        <v>35.03999999999961</v>
      </c>
      <c r="C446" s="16">
        <f t="shared" si="25"/>
        <v>0.011889147478128846</v>
      </c>
      <c r="D446" s="16">
        <f t="shared" si="26"/>
        <v>-0.007009394614115874</v>
      </c>
      <c r="E446" s="16">
        <f t="shared" si="27"/>
        <v>-0.022087469642187465</v>
      </c>
    </row>
    <row r="447" spans="2:5" ht="15">
      <c r="B447" s="16">
        <f t="shared" si="24"/>
        <v>35.11999999999961</v>
      </c>
      <c r="C447" s="16">
        <f t="shared" si="25"/>
        <v>0.012035012913824493</v>
      </c>
      <c r="D447" s="16">
        <f t="shared" si="26"/>
        <v>-0.006046593581009915</v>
      </c>
      <c r="E447" s="16">
        <f t="shared" si="27"/>
        <v>-0.022571197128668258</v>
      </c>
    </row>
    <row r="448" spans="2:5" ht="15">
      <c r="B448" s="16">
        <f t="shared" si="24"/>
        <v>35.199999999999605</v>
      </c>
      <c r="C448" s="16">
        <f t="shared" si="25"/>
        <v>0.012140716029176362</v>
      </c>
      <c r="D448" s="16">
        <f t="shared" si="26"/>
        <v>-0.005075336298675806</v>
      </c>
      <c r="E448" s="16">
        <f t="shared" si="27"/>
        <v>-0.022977224032562322</v>
      </c>
    </row>
    <row r="449" spans="2:5" ht="15">
      <c r="B449" s="16">
        <f t="shared" si="24"/>
        <v>35.2799999999996</v>
      </c>
      <c r="C449" s="16">
        <f t="shared" si="25"/>
        <v>0.01220637295900034</v>
      </c>
      <c r="D449" s="16">
        <f t="shared" si="26"/>
        <v>-0.004098826461955779</v>
      </c>
      <c r="E449" s="16">
        <f t="shared" si="27"/>
        <v>-0.023305130149518783</v>
      </c>
    </row>
    <row r="450" spans="2:5" ht="15">
      <c r="B450" s="16">
        <f t="shared" si="24"/>
        <v>35.3599999999996</v>
      </c>
      <c r="C450" s="16">
        <f t="shared" si="25"/>
        <v>0.01223222667199055</v>
      </c>
      <c r="D450" s="16">
        <f t="shared" si="26"/>
        <v>-0.003120248328196535</v>
      </c>
      <c r="E450" s="16">
        <f t="shared" si="27"/>
        <v>-0.023554750015774506</v>
      </c>
    </row>
    <row r="451" spans="2:5" ht="15">
      <c r="B451" s="16">
        <f t="shared" si="24"/>
        <v>35.4399999999996</v>
      </c>
      <c r="C451" s="16">
        <f t="shared" si="25"/>
        <v>0.012218644758258004</v>
      </c>
      <c r="D451" s="16">
        <f t="shared" si="26"/>
        <v>-0.0021427567475358947</v>
      </c>
      <c r="E451" s="16">
        <f t="shared" si="27"/>
        <v>-0.023726170555577377</v>
      </c>
    </row>
    <row r="452" spans="2:5" ht="15">
      <c r="B452" s="16">
        <f t="shared" si="24"/>
        <v>35.5199999999996</v>
      </c>
      <c r="C452" s="16">
        <f t="shared" si="25"/>
        <v>0.012166116843111861</v>
      </c>
      <c r="D452" s="16">
        <f t="shared" si="26"/>
        <v>-0.0011694674000869458</v>
      </c>
      <c r="E452" s="16">
        <f t="shared" si="27"/>
        <v>-0.023819727947584333</v>
      </c>
    </row>
    <row r="453" spans="2:5" ht="15">
      <c r="B453" s="16">
        <f t="shared" si="24"/>
        <v>35.599999999999596</v>
      </c>
      <c r="C453" s="16">
        <f t="shared" si="25"/>
        <v>0.012075251639587782</v>
      </c>
      <c r="D453" s="16">
        <f t="shared" si="26"/>
        <v>-0.00020344726891992316</v>
      </c>
      <c r="E453" s="16">
        <f t="shared" si="27"/>
        <v>-0.023836003729097926</v>
      </c>
    </row>
    <row r="454" spans="2:5" ht="15">
      <c r="B454" s="16">
        <f t="shared" si="24"/>
        <v>35.679999999999595</v>
      </c>
      <c r="C454" s="16">
        <f t="shared" si="25"/>
        <v>0.011946773653242395</v>
      </c>
      <c r="D454" s="16">
        <f t="shared" si="26"/>
        <v>0.0007522946233394685</v>
      </c>
      <c r="E454" s="16">
        <f t="shared" si="27"/>
        <v>-0.023775820159230767</v>
      </c>
    </row>
    <row r="455" spans="2:5" ht="15">
      <c r="B455" s="16">
        <f t="shared" si="24"/>
        <v>35.75999999999959</v>
      </c>
      <c r="C455" s="16">
        <f t="shared" si="25"/>
        <v>0.01178151955369268</v>
      </c>
      <c r="D455" s="16">
        <f t="shared" si="26"/>
        <v>0.001694816187634883</v>
      </c>
      <c r="E455" s="16">
        <f t="shared" si="27"/>
        <v>-0.023640234864219976</v>
      </c>
    </row>
    <row r="456" spans="2:5" ht="15">
      <c r="B456" s="16">
        <f t="shared" si="24"/>
        <v>35.83999999999959</v>
      </c>
      <c r="C456" s="16">
        <f t="shared" si="25"/>
        <v>0.011580434228281717</v>
      </c>
      <c r="D456" s="16">
        <f t="shared" si="26"/>
        <v>0.0026212509258974202</v>
      </c>
      <c r="E456" s="16">
        <f t="shared" si="27"/>
        <v>-0.023430534790148182</v>
      </c>
    </row>
    <row r="457" spans="2:5" ht="15">
      <c r="B457" s="16">
        <f aca="true" t="shared" si="28" ref="B457:B520">B456+B$4</f>
        <v>35.91999999999959</v>
      </c>
      <c r="C457" s="16">
        <f aca="true" t="shared" si="29" ref="C457:C520">-(E456*B$2+D456*B$3*2*SQRT(B$1*B$2))/B$1</f>
        <v>0.011344566534095374</v>
      </c>
      <c r="D457" s="16">
        <f aca="true" t="shared" si="30" ref="D457:D520">D456+C457*B$4</f>
        <v>0.00352881624862505</v>
      </c>
      <c r="E457" s="16">
        <f aca="true" t="shared" si="31" ref="E457:E520">E456+D457*B$4</f>
        <v>-0.023148229490258177</v>
      </c>
    </row>
    <row r="458" spans="2:5" ht="15">
      <c r="B458" s="16">
        <f t="shared" si="28"/>
        <v>35.99999999999959</v>
      </c>
      <c r="C458" s="16">
        <f t="shared" si="29"/>
        <v>0.01107506476533628</v>
      </c>
      <c r="D458" s="16">
        <f t="shared" si="30"/>
        <v>0.004414821429851952</v>
      </c>
      <c r="E458" s="16">
        <f t="shared" si="31"/>
        <v>-0.022795043775870022</v>
      </c>
    </row>
    <row r="459" spans="2:5" ht="15">
      <c r="B459" s="16">
        <f t="shared" si="28"/>
        <v>36.079999999999586</v>
      </c>
      <c r="C459" s="16">
        <f t="shared" si="29"/>
        <v>0.01077317185377981</v>
      </c>
      <c r="D459" s="16">
        <f t="shared" si="30"/>
        <v>0.0052766751781543365</v>
      </c>
      <c r="E459" s="16">
        <f t="shared" si="31"/>
        <v>-0.022372909761617675</v>
      </c>
    </row>
    <row r="460" spans="2:5" ht="15">
      <c r="B460" s="16">
        <f t="shared" si="28"/>
        <v>36.159999999999584</v>
      </c>
      <c r="C460" s="16">
        <f t="shared" si="29"/>
        <v>0.010440220320690504</v>
      </c>
      <c r="D460" s="16">
        <f t="shared" si="30"/>
        <v>0.006111892803809577</v>
      </c>
      <c r="E460" s="16">
        <f t="shared" si="31"/>
        <v>-0.02188395833731291</v>
      </c>
    </row>
    <row r="461" spans="2:5" ht="15">
      <c r="B461" s="16">
        <f t="shared" si="28"/>
        <v>36.23999999999958</v>
      </c>
      <c r="C461" s="16">
        <f t="shared" si="29"/>
        <v>0.010077626999164651</v>
      </c>
      <c r="D461" s="16">
        <f t="shared" si="30"/>
        <v>0.006918102963742749</v>
      </c>
      <c r="E461" s="16">
        <f t="shared" si="31"/>
        <v>-0.021330510100213487</v>
      </c>
    </row>
    <row r="462" spans="2:5" ht="15">
      <c r="B462" s="16">
        <f t="shared" si="28"/>
        <v>36.31999999999958</v>
      </c>
      <c r="C462" s="16">
        <f t="shared" si="29"/>
        <v>0.009686887546384894</v>
      </c>
      <c r="D462" s="16">
        <f t="shared" si="30"/>
        <v>0.007693053967453541</v>
      </c>
      <c r="E462" s="16">
        <f t="shared" si="31"/>
        <v>-0.020715065782817205</v>
      </c>
    </row>
    <row r="463" spans="2:5" ht="15">
      <c r="B463" s="16">
        <f t="shared" si="28"/>
        <v>36.39999999999958</v>
      </c>
      <c r="C463" s="16">
        <f t="shared" si="29"/>
        <v>0.009269570765724508</v>
      </c>
      <c r="D463" s="16">
        <f t="shared" si="30"/>
        <v>0.008434619628711502</v>
      </c>
      <c r="E463" s="16">
        <f t="shared" si="31"/>
        <v>-0.020040296212520285</v>
      </c>
    </row>
    <row r="464" spans="2:5" ht="15">
      <c r="B464" s="16">
        <f t="shared" si="28"/>
        <v>36.47999999999958</v>
      </c>
      <c r="C464" s="16">
        <f t="shared" si="29"/>
        <v>0.008827312759021929</v>
      </c>
      <c r="D464" s="16">
        <f t="shared" si="30"/>
        <v>0.009140804649433256</v>
      </c>
      <c r="E464" s="16">
        <f t="shared" si="31"/>
        <v>-0.019309031840565625</v>
      </c>
    </row>
    <row r="465" spans="2:5" ht="15">
      <c r="B465" s="16">
        <f t="shared" si="28"/>
        <v>36.559999999999576</v>
      </c>
      <c r="C465" s="16">
        <f t="shared" si="29"/>
        <v>0.008361810929659657</v>
      </c>
      <c r="D465" s="16">
        <f t="shared" si="30"/>
        <v>0.00980974952380603</v>
      </c>
      <c r="E465" s="16">
        <f t="shared" si="31"/>
        <v>-0.018524251878661142</v>
      </c>
    </row>
    <row r="466" spans="2:5" ht="15">
      <c r="B466" s="16">
        <f t="shared" si="28"/>
        <v>36.639999999999574</v>
      </c>
      <c r="C466" s="16">
        <f t="shared" si="29"/>
        <v>0.007874817857325621</v>
      </c>
      <c r="D466" s="16">
        <f t="shared" si="30"/>
        <v>0.01043973495239208</v>
      </c>
      <c r="E466" s="16">
        <f t="shared" si="31"/>
        <v>-0.017689073082469777</v>
      </c>
    </row>
    <row r="467" spans="2:5" ht="15">
      <c r="B467" s="16">
        <f t="shared" si="28"/>
        <v>36.71999999999957</v>
      </c>
      <c r="C467" s="16">
        <f t="shared" si="29"/>
        <v>0.007368135065509557</v>
      </c>
      <c r="D467" s="16">
        <f t="shared" si="30"/>
        <v>0.011029185757632844</v>
      </c>
      <c r="E467" s="16">
        <f t="shared" si="31"/>
        <v>-0.01680673822185915</v>
      </c>
    </row>
    <row r="468" spans="2:5" ht="15">
      <c r="B468" s="16">
        <f t="shared" si="28"/>
        <v>36.79999999999957</v>
      </c>
      <c r="C468" s="16">
        <f t="shared" si="29"/>
        <v>0.00684360670289192</v>
      </c>
      <c r="D468" s="16">
        <f t="shared" si="30"/>
        <v>0.011576674293864197</v>
      </c>
      <c r="E468" s="16">
        <f t="shared" si="31"/>
        <v>-0.015880604278350016</v>
      </c>
    </row>
    <row r="469" spans="2:5" ht="15">
      <c r="B469" s="16">
        <f t="shared" si="28"/>
        <v>36.87999999999957</v>
      </c>
      <c r="C469" s="16">
        <f t="shared" si="29"/>
        <v>0.006303113159819136</v>
      </c>
      <c r="D469" s="16">
        <f t="shared" si="30"/>
        <v>0.012080923346649728</v>
      </c>
      <c r="E469" s="16">
        <f t="shared" si="31"/>
        <v>-0.014914130410618037</v>
      </c>
    </row>
    <row r="470" spans="2:5" ht="15">
      <c r="B470" s="16">
        <f t="shared" si="28"/>
        <v>36.95999999999957</v>
      </c>
      <c r="C470" s="16">
        <f t="shared" si="29"/>
        <v>0.005748564641026838</v>
      </c>
      <c r="D470" s="16">
        <f t="shared" si="30"/>
        <v>0.012540808517931875</v>
      </c>
      <c r="E470" s="16">
        <f t="shared" si="31"/>
        <v>-0.013910865729183488</v>
      </c>
    </row>
    <row r="471" spans="2:5" ht="15">
      <c r="B471" s="16">
        <f t="shared" si="28"/>
        <v>37.039999999999566</v>
      </c>
      <c r="C471" s="16">
        <f t="shared" si="29"/>
        <v>0.005181894715673414</v>
      </c>
      <c r="D471" s="16">
        <f t="shared" si="30"/>
        <v>0.012955360095185747</v>
      </c>
      <c r="E471" s="16">
        <f t="shared" si="31"/>
        <v>-0.012874436921568628</v>
      </c>
    </row>
    <row r="472" spans="2:5" ht="15">
      <c r="B472" s="16">
        <f t="shared" si="28"/>
        <v>37.119999999999564</v>
      </c>
      <c r="C472" s="16">
        <f t="shared" si="29"/>
        <v>0.004605053865580426</v>
      </c>
      <c r="D472" s="16">
        <f t="shared" si="30"/>
        <v>0.01332376440443218</v>
      </c>
      <c r="E472" s="16">
        <f t="shared" si="31"/>
        <v>-0.011808535769214054</v>
      </c>
    </row>
    <row r="473" spans="2:5" ht="15">
      <c r="B473" s="16">
        <f t="shared" si="28"/>
        <v>37.19999999999956</v>
      </c>
      <c r="C473" s="16">
        <f t="shared" si="29"/>
        <v>0.00402000305234584</v>
      </c>
      <c r="D473" s="16">
        <f t="shared" si="30"/>
        <v>0.013645364648619847</v>
      </c>
      <c r="E473" s="16">
        <f t="shared" si="31"/>
        <v>-0.010716906597324466</v>
      </c>
    </row>
    <row r="474" spans="2:5" ht="15">
      <c r="B474" s="16">
        <f t="shared" si="28"/>
        <v>37.27999999999956</v>
      </c>
      <c r="C474" s="16">
        <f t="shared" si="29"/>
        <v>0.003428707323701776</v>
      </c>
      <c r="D474" s="16">
        <f t="shared" si="30"/>
        <v>0.01391966123451599</v>
      </c>
      <c r="E474" s="16">
        <f t="shared" si="31"/>
        <v>-0.009603333698563187</v>
      </c>
    </row>
    <row r="475" spans="2:5" ht="15">
      <c r="B475" s="16">
        <f t="shared" si="28"/>
        <v>37.35999999999956</v>
      </c>
      <c r="C475" s="16">
        <f t="shared" si="29"/>
        <v>0.00283312947913244</v>
      </c>
      <c r="D475" s="16">
        <f t="shared" si="30"/>
        <v>0.014146311592846584</v>
      </c>
      <c r="E475" s="16">
        <f t="shared" si="31"/>
        <v>-0.00847162877113546</v>
      </c>
    </row>
    <row r="476" spans="2:5" ht="15">
      <c r="B476" s="16">
        <f t="shared" si="28"/>
        <v>37.43999999999956</v>
      </c>
      <c r="C476" s="16">
        <f t="shared" si="29"/>
        <v>0.0022352238143517915</v>
      </c>
      <c r="D476" s="16">
        <f t="shared" si="30"/>
        <v>0.014325129497994728</v>
      </c>
      <c r="E476" s="16">
        <f t="shared" si="31"/>
        <v>-0.007325618411295881</v>
      </c>
    </row>
    <row r="477" spans="2:5" ht="15">
      <c r="B477" s="16">
        <f t="shared" si="28"/>
        <v>37.519999999999555</v>
      </c>
      <c r="C477" s="16">
        <f t="shared" si="29"/>
        <v>0.001636929963766437</v>
      </c>
      <c r="D477" s="16">
        <f t="shared" si="30"/>
        <v>0.014456083895096042</v>
      </c>
      <c r="E477" s="16">
        <f t="shared" si="31"/>
        <v>-0.006169131699688198</v>
      </c>
    </row>
    <row r="478" spans="2:5" ht="15">
      <c r="B478" s="16">
        <f t="shared" si="28"/>
        <v>37.599999999999554</v>
      </c>
      <c r="C478" s="16">
        <f t="shared" si="29"/>
        <v>0.0010401668595192881</v>
      </c>
      <c r="D478" s="16">
        <f t="shared" si="30"/>
        <v>0.014539297243857585</v>
      </c>
      <c r="E478" s="16">
        <f t="shared" si="31"/>
        <v>-0.0050059879201795904</v>
      </c>
    </row>
    <row r="479" spans="2:5" ht="15">
      <c r="B479" s="16">
        <f t="shared" si="28"/>
        <v>37.67999999999955</v>
      </c>
      <c r="C479" s="16">
        <f t="shared" si="29"/>
        <v>0.00044682682512607944</v>
      </c>
      <c r="D479" s="16">
        <f t="shared" si="30"/>
        <v>0.01457504338986767</v>
      </c>
      <c r="E479" s="16">
        <f t="shared" si="31"/>
        <v>-0.003839984448990177</v>
      </c>
    </row>
    <row r="480" spans="2:5" ht="15">
      <c r="B480" s="16">
        <f t="shared" si="28"/>
        <v>37.75999999999955</v>
      </c>
      <c r="C480" s="16">
        <f t="shared" si="29"/>
        <v>-0.0001412301789176307</v>
      </c>
      <c r="D480" s="16">
        <f t="shared" si="30"/>
        <v>0.01456374497555426</v>
      </c>
      <c r="E480" s="16">
        <f t="shared" si="31"/>
        <v>-0.002674884850945836</v>
      </c>
    </row>
    <row r="481" spans="2:5" ht="15">
      <c r="B481" s="16">
        <f t="shared" si="28"/>
        <v>37.83999999999955</v>
      </c>
      <c r="C481" s="16">
        <f t="shared" si="29"/>
        <v>-0.0007221821408642678</v>
      </c>
      <c r="D481" s="16">
        <f t="shared" si="30"/>
        <v>0.01450597040428512</v>
      </c>
      <c r="E481" s="16">
        <f t="shared" si="31"/>
        <v>-0.0015144072186030265</v>
      </c>
    </row>
    <row r="482" spans="2:5" ht="15">
      <c r="B482" s="16">
        <f t="shared" si="28"/>
        <v>37.91999999999955</v>
      </c>
      <c r="C482" s="16">
        <f t="shared" si="29"/>
        <v>-0.0012942503988107614</v>
      </c>
      <c r="D482" s="16">
        <f t="shared" si="30"/>
        <v>0.014402430372380258</v>
      </c>
      <c r="E482" s="16">
        <f t="shared" si="31"/>
        <v>-0.00036221278881260594</v>
      </c>
    </row>
    <row r="483" spans="2:5" ht="15">
      <c r="B483" s="16">
        <f t="shared" si="28"/>
        <v>37.999999999999545</v>
      </c>
      <c r="C483" s="16">
        <f t="shared" si="29"/>
        <v>-0.0018557048419691321</v>
      </c>
      <c r="D483" s="16">
        <f t="shared" si="30"/>
        <v>0.014253973985022726</v>
      </c>
      <c r="E483" s="16">
        <f t="shared" si="31"/>
        <v>0.0007781051299892122</v>
      </c>
    </row>
    <row r="484" spans="2:5" ht="15">
      <c r="B484" s="16">
        <f t="shared" si="28"/>
        <v>38.07999999999954</v>
      </c>
      <c r="C484" s="16">
        <f t="shared" si="29"/>
        <v>-0.0024048688977278475</v>
      </c>
      <c r="D484" s="16">
        <f t="shared" si="30"/>
        <v>0.014061584473204498</v>
      </c>
      <c r="E484" s="16">
        <f t="shared" si="31"/>
        <v>0.0019030318878455721</v>
      </c>
    </row>
    <row r="485" spans="2:5" ht="15">
      <c r="B485" s="16">
        <f t="shared" si="28"/>
        <v>38.15999999999954</v>
      </c>
      <c r="C485" s="16">
        <f t="shared" si="29"/>
        <v>-0.00294012429096886</v>
      </c>
      <c r="D485" s="16">
        <f t="shared" si="30"/>
        <v>0.01382637452992699</v>
      </c>
      <c r="E485" s="16">
        <f t="shared" si="31"/>
        <v>0.0030091418502397314</v>
      </c>
    </row>
    <row r="486" spans="2:5" ht="15">
      <c r="B486" s="16">
        <f t="shared" si="28"/>
        <v>38.23999999999954</v>
      </c>
      <c r="C486" s="16">
        <f t="shared" si="29"/>
        <v>-0.0034599155629871335</v>
      </c>
      <c r="D486" s="16">
        <f t="shared" si="30"/>
        <v>0.01354958128488802</v>
      </c>
      <c r="E486" s="16">
        <f t="shared" si="31"/>
        <v>0.004093108353030773</v>
      </c>
    </row>
    <row r="487" spans="2:5" ht="15">
      <c r="B487" s="16">
        <f t="shared" si="28"/>
        <v>38.31999999999954</v>
      </c>
      <c r="C487" s="16">
        <f t="shared" si="29"/>
        <v>-0.003962754338271917</v>
      </c>
      <c r="D487" s="16">
        <f t="shared" si="30"/>
        <v>0.013232560937826265</v>
      </c>
      <c r="E487" s="16">
        <f t="shared" si="31"/>
        <v>0.005151713228056874</v>
      </c>
    </row>
    <row r="488" spans="2:5" ht="15">
      <c r="B488" s="16">
        <f t="shared" si="28"/>
        <v>38.39999999999954</v>
      </c>
      <c r="C488" s="16">
        <f t="shared" si="29"/>
        <v>-0.004447223328348672</v>
      </c>
      <c r="D488" s="16">
        <f t="shared" si="30"/>
        <v>0.012876783071558371</v>
      </c>
      <c r="E488" s="16">
        <f t="shared" si="31"/>
        <v>0.006181855873781544</v>
      </c>
    </row>
    <row r="489" spans="2:5" ht="15">
      <c r="B489" s="16">
        <f t="shared" si="28"/>
        <v>38.479999999999535</v>
      </c>
      <c r="C489" s="16">
        <f t="shared" si="29"/>
        <v>-0.0049119800628441845</v>
      </c>
      <c r="D489" s="16">
        <f t="shared" si="30"/>
        <v>0.012483824666530837</v>
      </c>
      <c r="E489" s="16">
        <f t="shared" si="31"/>
        <v>0.0071805618471040104</v>
      </c>
    </row>
    <row r="490" spans="2:5" ht="15">
      <c r="B490" s="16">
        <f t="shared" si="28"/>
        <v>38.55999999999953</v>
      </c>
      <c r="C490" s="16">
        <f t="shared" si="29"/>
        <v>-0.005355760338921574</v>
      </c>
      <c r="D490" s="16">
        <f t="shared" si="30"/>
        <v>0.01205536383941711</v>
      </c>
      <c r="E490" s="16">
        <f t="shared" si="31"/>
        <v>0.00814499095425738</v>
      </c>
    </row>
    <row r="491" spans="2:5" ht="15">
      <c r="B491" s="16">
        <f t="shared" si="28"/>
        <v>38.63999999999953</v>
      </c>
      <c r="C491" s="16">
        <f t="shared" si="29"/>
        <v>-0.005777381381233276</v>
      </c>
      <c r="D491" s="16">
        <f t="shared" si="30"/>
        <v>0.011593173328918448</v>
      </c>
      <c r="E491" s="16">
        <f t="shared" si="31"/>
        <v>0.009072444820570855</v>
      </c>
    </row>
    <row r="492" spans="2:5" ht="15">
      <c r="B492" s="16">
        <f t="shared" si="28"/>
        <v>38.71999999999953</v>
      </c>
      <c r="C492" s="16">
        <f t="shared" si="29"/>
        <v>-0.006175744705555279</v>
      </c>
      <c r="D492" s="16">
        <f t="shared" si="30"/>
        <v>0.011099113752474027</v>
      </c>
      <c r="E492" s="16">
        <f t="shared" si="31"/>
        <v>0.009960373920768777</v>
      </c>
    </row>
    <row r="493" spans="2:5" ht="15">
      <c r="B493" s="16">
        <f t="shared" si="28"/>
        <v>38.79999999999953</v>
      </c>
      <c r="C493" s="16">
        <f t="shared" si="29"/>
        <v>-0.006549838680291439</v>
      </c>
      <c r="D493" s="16">
        <f t="shared" si="30"/>
        <v>0.010575126658050712</v>
      </c>
      <c r="E493" s="16">
        <f t="shared" si="31"/>
        <v>0.010806384053412834</v>
      </c>
    </row>
    <row r="494" spans="2:5" ht="15">
      <c r="B494" s="16">
        <f t="shared" si="28"/>
        <v>38.87999999999953</v>
      </c>
      <c r="C494" s="16">
        <f t="shared" si="29"/>
        <v>-0.006898740781069275</v>
      </c>
      <c r="D494" s="16">
        <f t="shared" si="30"/>
        <v>0.01002322739556517</v>
      </c>
      <c r="E494" s="16">
        <f t="shared" si="31"/>
        <v>0.011608242245058048</v>
      </c>
    </row>
    <row r="495" spans="2:5" ht="15">
      <c r="B495" s="16">
        <f t="shared" si="28"/>
        <v>38.959999999999525</v>
      </c>
      <c r="C495" s="16">
        <f t="shared" si="29"/>
        <v>-0.007221619534684806</v>
      </c>
      <c r="D495" s="16">
        <f t="shared" si="30"/>
        <v>0.009445497832790386</v>
      </c>
      <c r="E495" s="16">
        <f t="shared" si="31"/>
        <v>0.012363882071681279</v>
      </c>
    </row>
    <row r="496" spans="2:5" ht="15">
      <c r="B496" s="16">
        <f t="shared" si="28"/>
        <v>39.03999999999952</v>
      </c>
      <c r="C496" s="16">
        <f t="shared" si="29"/>
        <v>-0.007517736149690424</v>
      </c>
      <c r="D496" s="16">
        <f t="shared" si="30"/>
        <v>0.008844078940815151</v>
      </c>
      <c r="E496" s="16">
        <f t="shared" si="31"/>
        <v>0.01307140838694649</v>
      </c>
    </row>
    <row r="497" spans="2:5" ht="15">
      <c r="B497" s="16">
        <f t="shared" si="28"/>
        <v>39.11999999999952</v>
      </c>
      <c r="C497" s="16">
        <f t="shared" si="29"/>
        <v>-0.007786445831953152</v>
      </c>
      <c r="D497" s="16">
        <f t="shared" si="30"/>
        <v>0.008221163274258899</v>
      </c>
      <c r="E497" s="16">
        <f t="shared" si="31"/>
        <v>0.013729101448887202</v>
      </c>
    </row>
    <row r="498" spans="2:5" ht="15">
      <c r="B498" s="16">
        <f t="shared" si="28"/>
        <v>39.19999999999952</v>
      </c>
      <c r="C498" s="16">
        <f t="shared" si="29"/>
        <v>-0.008027198784537655</v>
      </c>
      <c r="D498" s="16">
        <f t="shared" si="30"/>
        <v>0.007578987371495887</v>
      </c>
      <c r="E498" s="16">
        <f t="shared" si="31"/>
        <v>0.014335420438606873</v>
      </c>
    </row>
    <row r="499" spans="2:5" ht="15">
      <c r="B499" s="16">
        <f t="shared" si="28"/>
        <v>39.27999999999952</v>
      </c>
      <c r="C499" s="16">
        <f t="shared" si="29"/>
        <v>-0.008239540892285827</v>
      </c>
      <c r="D499" s="16">
        <f t="shared" si="30"/>
        <v>0.00691982410011302</v>
      </c>
      <c r="E499" s="16">
        <f t="shared" si="31"/>
        <v>0.014889006366615914</v>
      </c>
    </row>
    <row r="500" spans="2:5" ht="15">
      <c r="B500" s="16">
        <f t="shared" si="28"/>
        <v>39.359999999999516</v>
      </c>
      <c r="C500" s="16">
        <f t="shared" si="29"/>
        <v>-0.00842311409246956</v>
      </c>
      <c r="D500" s="16">
        <f t="shared" si="30"/>
        <v>0.0062459749727154555</v>
      </c>
      <c r="E500" s="16">
        <f t="shared" si="31"/>
        <v>0.01538868436443315</v>
      </c>
    </row>
    <row r="501" spans="2:5" ht="15">
      <c r="B501" s="16">
        <f t="shared" si="28"/>
        <v>39.439999999999515</v>
      </c>
      <c r="C501" s="16">
        <f t="shared" si="29"/>
        <v>-0.008577656433882287</v>
      </c>
      <c r="D501" s="16">
        <f t="shared" si="30"/>
        <v>0.005559762458004873</v>
      </c>
      <c r="E501" s="16">
        <f t="shared" si="31"/>
        <v>0.01583346536107354</v>
      </c>
    </row>
    <row r="502" spans="2:5" ht="15">
      <c r="B502" s="16">
        <f t="shared" si="28"/>
        <v>39.51999999999951</v>
      </c>
      <c r="C502" s="16">
        <f t="shared" si="29"/>
        <v>-0.008703001827705097</v>
      </c>
      <c r="D502" s="16">
        <f t="shared" si="30"/>
        <v>0.004863522311788465</v>
      </c>
      <c r="E502" s="16">
        <f t="shared" si="31"/>
        <v>0.01622254714601662</v>
      </c>
    </row>
    <row r="503" spans="2:5" ht="15">
      <c r="B503" s="16">
        <f t="shared" si="28"/>
        <v>39.59999999999951</v>
      </c>
      <c r="C503" s="16">
        <f t="shared" si="29"/>
        <v>-0.00879907949443185</v>
      </c>
      <c r="D503" s="16">
        <f t="shared" si="30"/>
        <v>0.004159595952233917</v>
      </c>
      <c r="E503" s="16">
        <f t="shared" si="31"/>
        <v>0.016555314822195334</v>
      </c>
    </row>
    <row r="504" spans="2:5" ht="15">
      <c r="B504" s="16">
        <f t="shared" si="28"/>
        <v>39.67999999999951</v>
      </c>
      <c r="C504" s="16">
        <f t="shared" si="29"/>
        <v>-0.00886591311206181</v>
      </c>
      <c r="D504" s="16">
        <f t="shared" si="30"/>
        <v>0.0034503229032689722</v>
      </c>
      <c r="E504" s="16">
        <f t="shared" si="31"/>
        <v>0.016831340654456853</v>
      </c>
    </row>
    <row r="505" spans="2:5" ht="15">
      <c r="B505" s="16">
        <f t="shared" si="28"/>
        <v>39.75999999999951</v>
      </c>
      <c r="C505" s="16">
        <f t="shared" si="29"/>
        <v>-0.008903619671665376</v>
      </c>
      <c r="D505" s="16">
        <f t="shared" si="30"/>
        <v>0.0027380333295357424</v>
      </c>
      <c r="E505" s="16">
        <f t="shared" si="31"/>
        <v>0.017050383320819713</v>
      </c>
    </row>
    <row r="506" spans="2:5" ht="15">
      <c r="B506" s="16">
        <f t="shared" si="28"/>
        <v>39.839999999999506</v>
      </c>
      <c r="C506" s="16">
        <f t="shared" si="29"/>
        <v>-0.008912408047295758</v>
      </c>
      <c r="D506" s="16">
        <f t="shared" si="30"/>
        <v>0.0020250406857520815</v>
      </c>
      <c r="E506" s="16">
        <f t="shared" si="31"/>
        <v>0.01721238657567988</v>
      </c>
    </row>
    <row r="507" spans="2:5" ht="15">
      <c r="B507" s="16">
        <f t="shared" si="28"/>
        <v>39.919999999999504</v>
      </c>
      <c r="C507" s="16">
        <f t="shared" si="29"/>
        <v>-0.00889257728805473</v>
      </c>
      <c r="D507" s="16">
        <f t="shared" si="30"/>
        <v>0.001313634502707703</v>
      </c>
      <c r="E507" s="16">
        <f t="shared" si="31"/>
        <v>0.017317477335896496</v>
      </c>
    </row>
    <row r="508" spans="2:5" ht="15">
      <c r="B508" s="16">
        <f t="shared" si="28"/>
        <v>39.9999999999995</v>
      </c>
      <c r="C508" s="16">
        <f t="shared" si="29"/>
        <v>-0.008844514640921295</v>
      </c>
      <c r="D508" s="16">
        <f t="shared" si="30"/>
        <v>0.0006060733314339995</v>
      </c>
      <c r="E508" s="16">
        <f t="shared" si="31"/>
        <v>0.017365963202411214</v>
      </c>
    </row>
    <row r="509" spans="2:5" ht="15">
      <c r="B509" s="16">
        <f t="shared" si="28"/>
        <v>40.0799999999995</v>
      </c>
      <c r="C509" s="16">
        <f t="shared" si="29"/>
        <v>-0.008768693313716268</v>
      </c>
      <c r="D509" s="16">
        <f t="shared" si="30"/>
        <v>-9.542213366330184E-05</v>
      </c>
      <c r="E509" s="16">
        <f t="shared" si="31"/>
        <v>0.01735832943171815</v>
      </c>
    </row>
    <row r="510" spans="2:5" ht="15">
      <c r="B510" s="16">
        <f t="shared" si="28"/>
        <v>40.1599999999995</v>
      </c>
      <c r="C510" s="16">
        <f t="shared" si="29"/>
        <v>-0.008665669988301353</v>
      </c>
      <c r="D510" s="16">
        <f t="shared" si="30"/>
        <v>-0.0007886757327274101</v>
      </c>
      <c r="E510" s="16">
        <f t="shared" si="31"/>
        <v>0.017295235373099956</v>
      </c>
    </row>
    <row r="511" spans="2:5" ht="15">
      <c r="B511" s="16">
        <f t="shared" si="28"/>
        <v>40.2399999999995</v>
      </c>
      <c r="C511" s="16">
        <f t="shared" si="29"/>
        <v>-0.008536082094796215</v>
      </c>
      <c r="D511" s="16">
        <f t="shared" si="30"/>
        <v>-0.0014715623003111072</v>
      </c>
      <c r="E511" s="16">
        <f t="shared" si="31"/>
        <v>0.017177510389075067</v>
      </c>
    </row>
    <row r="512" spans="2:5" ht="15">
      <c r="B512" s="16">
        <f t="shared" si="28"/>
        <v>40.319999999999496</v>
      </c>
      <c r="C512" s="16">
        <f t="shared" si="29"/>
        <v>-0.008380644858239842</v>
      </c>
      <c r="D512" s="16">
        <f t="shared" si="30"/>
        <v>-0.0021420138889702944</v>
      </c>
      <c r="E512" s="16">
        <f t="shared" si="31"/>
        <v>0.017006149277957443</v>
      </c>
    </row>
    <row r="513" spans="2:5" ht="15">
      <c r="B513" s="16">
        <f t="shared" si="28"/>
        <v>40.399999999999494</v>
      </c>
      <c r="C513" s="16">
        <f t="shared" si="29"/>
        <v>-0.008200148129721389</v>
      </c>
      <c r="D513" s="16">
        <f t="shared" si="30"/>
        <v>-0.0027980257393480056</v>
      </c>
      <c r="E513" s="16">
        <f t="shared" si="31"/>
        <v>0.016782307218809602</v>
      </c>
    </row>
    <row r="514" spans="2:5" ht="15">
      <c r="B514" s="16">
        <f t="shared" si="28"/>
        <v>40.47999999999949</v>
      </c>
      <c r="C514" s="16">
        <f t="shared" si="29"/>
        <v>-0.007995453014559305</v>
      </c>
      <c r="D514" s="16">
        <f t="shared" si="30"/>
        <v>-0.00343766198051275</v>
      </c>
      <c r="E514" s="16">
        <f t="shared" si="31"/>
        <v>0.016507294260368583</v>
      </c>
    </row>
    <row r="515" spans="2:5" ht="15">
      <c r="B515" s="16">
        <f t="shared" si="28"/>
        <v>40.55999999999949</v>
      </c>
      <c r="C515" s="16">
        <f t="shared" si="29"/>
        <v>-0.007767488310614743</v>
      </c>
      <c r="D515" s="16">
        <f t="shared" si="30"/>
        <v>-0.00405906104536193</v>
      </c>
      <c r="E515" s="16">
        <f t="shared" si="31"/>
        <v>0.01618256937673963</v>
      </c>
    </row>
    <row r="516" spans="2:5" ht="15">
      <c r="B516" s="16">
        <f t="shared" si="28"/>
        <v>40.63999999999949</v>
      </c>
      <c r="C516" s="16">
        <f t="shared" si="29"/>
        <v>-0.0075172467702847</v>
      </c>
      <c r="D516" s="16">
        <f t="shared" si="30"/>
        <v>-0.004660440786984706</v>
      </c>
      <c r="E516" s="16">
        <f t="shared" si="31"/>
        <v>0.01580973411378085</v>
      </c>
    </row>
    <row r="517" spans="2:5" ht="15">
      <c r="B517" s="16">
        <f t="shared" si="28"/>
        <v>40.71999999999949</v>
      </c>
      <c r="C517" s="16">
        <f t="shared" si="29"/>
        <v>-0.007245781200131375</v>
      </c>
      <c r="D517" s="16">
        <f t="shared" si="30"/>
        <v>-0.005240103282995216</v>
      </c>
      <c r="E517" s="16">
        <f t="shared" si="31"/>
        <v>0.015390525851141234</v>
      </c>
    </row>
    <row r="518" spans="2:5" ht="15">
      <c r="B518" s="16">
        <f t="shared" si="28"/>
        <v>40.799999999999486</v>
      </c>
      <c r="C518" s="16">
        <f t="shared" si="29"/>
        <v>-0.0069542004124658555</v>
      </c>
      <c r="D518" s="16">
        <f t="shared" si="30"/>
        <v>-0.005796439315992484</v>
      </c>
      <c r="E518" s="16">
        <f t="shared" si="31"/>
        <v>0.014926810705861835</v>
      </c>
    </row>
    <row r="519" spans="2:5" ht="15">
      <c r="B519" s="16">
        <f t="shared" si="28"/>
        <v>40.879999999999484</v>
      </c>
      <c r="C519" s="16">
        <f t="shared" si="29"/>
        <v>-0.006643665043515997</v>
      </c>
      <c r="D519" s="16">
        <f t="shared" si="30"/>
        <v>-0.006327932519473764</v>
      </c>
      <c r="E519" s="16">
        <f t="shared" si="31"/>
        <v>0.014420576104303934</v>
      </c>
    </row>
    <row r="520" spans="2:5" ht="15">
      <c r="B520" s="16">
        <f t="shared" si="28"/>
        <v>40.95999999999948</v>
      </c>
      <c r="C520" s="16">
        <f t="shared" si="29"/>
        <v>-0.0063153832530698124</v>
      </c>
      <c r="D520" s="16">
        <f t="shared" si="30"/>
        <v>-0.006833163179719349</v>
      </c>
      <c r="E520" s="16">
        <f t="shared" si="31"/>
        <v>0.013873923049926386</v>
      </c>
    </row>
    <row r="521" spans="2:5" ht="15">
      <c r="B521" s="16">
        <f aca="true" t="shared" si="32" ref="B521:B584">B520+B$4</f>
        <v>41.03999999999948</v>
      </c>
      <c r="C521" s="16">
        <f aca="true" t="shared" si="33" ref="C521:C584">-(E520*B$2+D520*B$3*2*SQRT(B$1*B$2))/B$1</f>
        <v>-0.005970606320696436</v>
      </c>
      <c r="D521" s="16">
        <f aca="true" t="shared" si="34" ref="D521:D584">D520+C521*B$4</f>
        <v>-0.007310811685375064</v>
      </c>
      <c r="E521" s="16">
        <f aca="true" t="shared" si="35" ref="E521:E584">E520+D521*B$4</f>
        <v>0.01328905811509638</v>
      </c>
    </row>
    <row r="522" spans="2:5" ht="15">
      <c r="B522" s="16">
        <f t="shared" si="32"/>
        <v>41.11999999999948</v>
      </c>
      <c r="C522" s="16">
        <f t="shared" si="33"/>
        <v>-0.005610624153806878</v>
      </c>
      <c r="D522" s="16">
        <f t="shared" si="34"/>
        <v>-0.007759661617679614</v>
      </c>
      <c r="E522" s="16">
        <f t="shared" si="35"/>
        <v>0.012668285185682011</v>
      </c>
    </row>
    <row r="523" spans="2:5" ht="15">
      <c r="B523" s="16">
        <f t="shared" si="32"/>
        <v>41.19999999999948</v>
      </c>
      <c r="C523" s="16">
        <f t="shared" si="33"/>
        <v>-0.005236760722926159</v>
      </c>
      <c r="D523" s="16">
        <f t="shared" si="34"/>
        <v>-0.008178602475513707</v>
      </c>
      <c r="E523" s="16">
        <f t="shared" si="35"/>
        <v>0.012013996987640914</v>
      </c>
    </row>
    <row r="524" spans="2:5" ht="15">
      <c r="B524" s="16">
        <f t="shared" si="32"/>
        <v>41.279999999999475</v>
      </c>
      <c r="C524" s="16">
        <f t="shared" si="33"/>
        <v>-0.004850369439607491</v>
      </c>
      <c r="D524" s="16">
        <f t="shared" si="34"/>
        <v>-0.008566632030682307</v>
      </c>
      <c r="E524" s="16">
        <f t="shared" si="35"/>
        <v>0.01132866642518633</v>
      </c>
    </row>
    <row r="525" spans="2:5" ht="15">
      <c r="B525" s="16">
        <f t="shared" si="32"/>
        <v>41.359999999999474</v>
      </c>
      <c r="C525" s="16">
        <f t="shared" si="33"/>
        <v>-0.004452828492428096</v>
      </c>
      <c r="D525" s="16">
        <f t="shared" si="34"/>
        <v>-0.008922858310076555</v>
      </c>
      <c r="E525" s="16">
        <f t="shared" si="35"/>
        <v>0.010614837760380205</v>
      </c>
    </row>
    <row r="526" spans="2:5" ht="15">
      <c r="B526" s="16">
        <f t="shared" si="32"/>
        <v>41.43999999999947</v>
      </c>
      <c r="C526" s="16">
        <f t="shared" si="33"/>
        <v>-0.004045536156465728</v>
      </c>
      <c r="D526" s="16">
        <f t="shared" si="34"/>
        <v>-0.009246501202593814</v>
      </c>
      <c r="E526" s="16">
        <f t="shared" si="35"/>
        <v>0.0098751176641727</v>
      </c>
    </row>
    <row r="527" spans="2:5" ht="15">
      <c r="B527" s="16">
        <f t="shared" si="32"/>
        <v>41.51999999999947</v>
      </c>
      <c r="C527" s="16">
        <f t="shared" si="33"/>
        <v>-0.0036299060915656197</v>
      </c>
      <c r="D527" s="16">
        <f t="shared" si="34"/>
        <v>-0.009536893689919064</v>
      </c>
      <c r="E527" s="16">
        <f t="shared" si="35"/>
        <v>0.009112166168979176</v>
      </c>
    </row>
    <row r="528" spans="2:5" ht="15">
      <c r="B528" s="16">
        <f t="shared" si="32"/>
        <v>41.59999999999947</v>
      </c>
      <c r="C528" s="16">
        <f t="shared" si="33"/>
        <v>-0.0032073626445701946</v>
      </c>
      <c r="D528" s="16">
        <f t="shared" si="34"/>
        <v>-0.00979348270148468</v>
      </c>
      <c r="E528" s="16">
        <f t="shared" si="35"/>
        <v>0.008328687552860401</v>
      </c>
    </row>
    <row r="529" spans="2:5" ht="15">
      <c r="B529" s="16">
        <f t="shared" si="32"/>
        <v>41.67999999999947</v>
      </c>
      <c r="C529" s="16">
        <f t="shared" si="33"/>
        <v>-0.002779336170499607</v>
      </c>
      <c r="D529" s="16">
        <f t="shared" si="34"/>
        <v>-0.01001582959512465</v>
      </c>
      <c r="E529" s="16">
        <f t="shared" si="35"/>
        <v>0.007527421185250429</v>
      </c>
    </row>
    <row r="530" spans="2:5" ht="15">
      <c r="B530" s="16">
        <f t="shared" si="32"/>
        <v>41.759999999999465</v>
      </c>
      <c r="C530" s="16">
        <f t="shared" si="33"/>
        <v>-0.0023472583874409036</v>
      </c>
      <c r="D530" s="16">
        <f t="shared" si="34"/>
        <v>-0.010203610266119921</v>
      </c>
      <c r="E530" s="16">
        <f t="shared" si="35"/>
        <v>0.006711132363960835</v>
      </c>
    </row>
    <row r="531" spans="2:5" ht="15">
      <c r="B531" s="16">
        <f t="shared" si="32"/>
        <v>41.83999999999946</v>
      </c>
      <c r="C531" s="16">
        <f t="shared" si="33"/>
        <v>-0.0019125577796288036</v>
      </c>
      <c r="D531" s="16">
        <f t="shared" si="34"/>
        <v>-0.010356614888490226</v>
      </c>
      <c r="E531" s="16">
        <f t="shared" si="35"/>
        <v>0.005882603172881617</v>
      </c>
    </row>
    <row r="532" spans="2:5" ht="15">
      <c r="B532" s="16">
        <f t="shared" si="32"/>
        <v>41.91999999999946</v>
      </c>
      <c r="C532" s="16">
        <f t="shared" si="33"/>
        <v>-0.0014766550628830086</v>
      </c>
      <c r="D532" s="16">
        <f t="shared" si="34"/>
        <v>-0.010474747293520867</v>
      </c>
      <c r="E532" s="16">
        <f t="shared" si="35"/>
        <v>0.005044623389399948</v>
      </c>
    </row>
    <row r="533" spans="2:5" ht="15">
      <c r="B533" s="16">
        <f t="shared" si="32"/>
        <v>41.99999999999946</v>
      </c>
      <c r="C533" s="16">
        <f t="shared" si="33"/>
        <v>-0.0010409587262071656</v>
      </c>
      <c r="D533" s="16">
        <f t="shared" si="34"/>
        <v>-0.01055802399161744</v>
      </c>
      <c r="E533" s="16">
        <f t="shared" si="35"/>
        <v>0.004199981470070552</v>
      </c>
    </row>
    <row r="534" spans="2:5" ht="15">
      <c r="B534" s="16">
        <f t="shared" si="32"/>
        <v>42.07999999999946</v>
      </c>
      <c r="C534" s="16">
        <f t="shared" si="33"/>
        <v>-0.0006068606629546856</v>
      </c>
      <c r="D534" s="16">
        <f t="shared" si="34"/>
        <v>-0.010606572844653816</v>
      </c>
      <c r="E534" s="16">
        <f t="shared" si="35"/>
        <v>0.003351455642498247</v>
      </c>
    </row>
    <row r="535" spans="2:5" ht="15">
      <c r="B535" s="16">
        <f t="shared" si="32"/>
        <v>42.15999999999946</v>
      </c>
      <c r="C535" s="16">
        <f t="shared" si="33"/>
        <v>-0.00017573190452836295</v>
      </c>
      <c r="D535" s="16">
        <f t="shared" si="34"/>
        <v>-0.010620631397016085</v>
      </c>
      <c r="E535" s="16">
        <f t="shared" si="35"/>
        <v>0.00250180513073696</v>
      </c>
    </row>
    <row r="536" spans="2:5" ht="15">
      <c r="B536" s="16">
        <f t="shared" si="32"/>
        <v>42.239999999999455</v>
      </c>
      <c r="C536" s="16">
        <f t="shared" si="33"/>
        <v>0.0002510815308940861</v>
      </c>
      <c r="D536" s="16">
        <f t="shared" si="34"/>
        <v>-0.010600544874544558</v>
      </c>
      <c r="E536" s="16">
        <f t="shared" si="35"/>
        <v>0.0016537615407733954</v>
      </c>
    </row>
    <row r="537" spans="2:5" ht="15">
      <c r="B537" s="16">
        <f t="shared" si="32"/>
        <v>42.31999999999945</v>
      </c>
      <c r="C537" s="16">
        <f t="shared" si="33"/>
        <v>0.0006722626626258538</v>
      </c>
      <c r="D537" s="16">
        <f t="shared" si="34"/>
        <v>-0.01054676386153449</v>
      </c>
      <c r="E537" s="16">
        <f t="shared" si="35"/>
        <v>0.0008100204318506361</v>
      </c>
    </row>
    <row r="538" spans="2:5" ht="15">
      <c r="B538" s="16">
        <f t="shared" si="32"/>
        <v>42.39999999999945</v>
      </c>
      <c r="C538" s="16">
        <f t="shared" si="33"/>
        <v>0.0010865274332875333</v>
      </c>
      <c r="D538" s="16">
        <f t="shared" si="34"/>
        <v>-0.010459841666871488</v>
      </c>
      <c r="E538" s="16">
        <f t="shared" si="35"/>
        <v>-2.6766901499082857E-05</v>
      </c>
    </row>
    <row r="539" spans="2:5" ht="15">
      <c r="B539" s="16">
        <f t="shared" si="32"/>
        <v>42.47999999999945</v>
      </c>
      <c r="C539" s="16">
        <f t="shared" si="33"/>
        <v>0.0014926284453060277</v>
      </c>
      <c r="D539" s="16">
        <f t="shared" si="34"/>
        <v>-0.010340431391247006</v>
      </c>
      <c r="E539" s="16">
        <f t="shared" si="35"/>
        <v>-0.0008540014127988434</v>
      </c>
    </row>
    <row r="540" spans="2:5" ht="15">
      <c r="B540" s="16">
        <f t="shared" si="32"/>
        <v>42.55999999999945</v>
      </c>
      <c r="C540" s="16">
        <f t="shared" si="33"/>
        <v>0.0018893585378284225</v>
      </c>
      <c r="D540" s="16">
        <f t="shared" si="34"/>
        <v>-0.010189282708220733</v>
      </c>
      <c r="E540" s="16">
        <f t="shared" si="35"/>
        <v>-0.001669144029456502</v>
      </c>
    </row>
    <row r="541" spans="2:5" ht="15">
      <c r="B541" s="16">
        <f t="shared" si="32"/>
        <v>42.639999999999446</v>
      </c>
      <c r="C541" s="16">
        <f t="shared" si="33"/>
        <v>0.002275554194410193</v>
      </c>
      <c r="D541" s="16">
        <f t="shared" si="34"/>
        <v>-0.010007238372667917</v>
      </c>
      <c r="E541" s="16">
        <f t="shared" si="35"/>
        <v>-0.002469723099269935</v>
      </c>
    </row>
    <row r="542" spans="2:5" ht="15">
      <c r="B542" s="16">
        <f t="shared" si="32"/>
        <v>42.719999999999445</v>
      </c>
      <c r="C542" s="16">
        <f t="shared" si="33"/>
        <v>0.002650098772487711</v>
      </c>
      <c r="D542" s="16">
        <f t="shared" si="34"/>
        <v>-0.0097952304708689</v>
      </c>
      <c r="E542" s="16">
        <f t="shared" si="35"/>
        <v>-0.003253341536939447</v>
      </c>
    </row>
    <row r="543" spans="2:5" ht="15">
      <c r="B543" s="16">
        <f t="shared" si="32"/>
        <v>42.79999999999944</v>
      </c>
      <c r="C543" s="16">
        <f t="shared" si="33"/>
        <v>0.0030119255463170232</v>
      </c>
      <c r="D543" s="16">
        <f t="shared" si="34"/>
        <v>-0.009554276427163538</v>
      </c>
      <c r="E543" s="16">
        <f t="shared" si="35"/>
        <v>-0.00401768365111253</v>
      </c>
    </row>
    <row r="544" spans="2:5" ht="15">
      <c r="B544" s="16">
        <f t="shared" si="32"/>
        <v>42.87999999999944</v>
      </c>
      <c r="C544" s="16">
        <f t="shared" si="33"/>
        <v>0.003360020555751889</v>
      </c>
      <c r="D544" s="16">
        <f t="shared" si="34"/>
        <v>-0.009285474782703387</v>
      </c>
      <c r="E544" s="16">
        <f t="shared" si="35"/>
        <v>-0.004760521633728801</v>
      </c>
    </row>
    <row r="545" spans="2:5" ht="15">
      <c r="B545" s="16">
        <f t="shared" si="32"/>
        <v>42.95999999999944</v>
      </c>
      <c r="C545" s="16">
        <f t="shared" si="33"/>
        <v>0.003693425253941651</v>
      </c>
      <c r="D545" s="16">
        <f t="shared" si="34"/>
        <v>-0.008990000762388055</v>
      </c>
      <c r="E545" s="16">
        <f t="shared" si="35"/>
        <v>-0.005479721694719846</v>
      </c>
    </row>
    <row r="546" spans="2:5" ht="15">
      <c r="B546" s="16">
        <f t="shared" si="32"/>
        <v>43.03999999999944</v>
      </c>
      <c r="C546" s="16">
        <f t="shared" si="33"/>
        <v>0.004011238947751288</v>
      </c>
      <c r="D546" s="16">
        <f t="shared" si="34"/>
        <v>-0.008669101646567952</v>
      </c>
      <c r="E546" s="16">
        <f t="shared" si="35"/>
        <v>-0.0061732498264452824</v>
      </c>
    </row>
    <row r="547" spans="2:5" ht="15">
      <c r="B547" s="16">
        <f t="shared" si="32"/>
        <v>43.119999999999436</v>
      </c>
      <c r="C547" s="16">
        <f t="shared" si="33"/>
        <v>0.004312621025439374</v>
      </c>
      <c r="D547" s="16">
        <f t="shared" si="34"/>
        <v>-0.008324091964532803</v>
      </c>
      <c r="E547" s="16">
        <f t="shared" si="35"/>
        <v>-0.006839177183607907</v>
      </c>
    </row>
    <row r="548" spans="2:5" ht="15">
      <c r="B548" s="16">
        <f t="shared" si="32"/>
        <v>43.199999999999434</v>
      </c>
      <c r="C548" s="16">
        <f t="shared" si="33"/>
        <v>0.004596792966872273</v>
      </c>
      <c r="D548" s="16">
        <f t="shared" si="34"/>
        <v>-0.007956348527183021</v>
      </c>
      <c r="E548" s="16">
        <f t="shared" si="35"/>
        <v>-0.007475685065782549</v>
      </c>
    </row>
    <row r="549" spans="2:5" ht="15">
      <c r="B549" s="16">
        <f t="shared" si="32"/>
        <v>43.27999999999943</v>
      </c>
      <c r="C549" s="16">
        <f t="shared" si="33"/>
        <v>0.004863040132302218</v>
      </c>
      <c r="D549" s="16">
        <f t="shared" si="34"/>
        <v>-0.007567305316598844</v>
      </c>
      <c r="E549" s="16">
        <f t="shared" si="35"/>
        <v>-0.008081069491110456</v>
      </c>
    </row>
    <row r="550" spans="2:5" ht="15">
      <c r="B550" s="16">
        <f t="shared" si="32"/>
        <v>43.35999999999943</v>
      </c>
      <c r="C550" s="16">
        <f t="shared" si="33"/>
        <v>0.005110713326490439</v>
      </c>
      <c r="D550" s="16">
        <f t="shared" si="34"/>
        <v>-0.007158448250479609</v>
      </c>
      <c r="E550" s="16">
        <f t="shared" si="35"/>
        <v>-0.008653745351148824</v>
      </c>
    </row>
    <row r="551" spans="2:5" ht="15">
      <c r="B551" s="16">
        <f t="shared" si="32"/>
        <v>43.43999999999943</v>
      </c>
      <c r="C551" s="16">
        <f t="shared" si="33"/>
        <v>0.0053392301357118345</v>
      </c>
      <c r="D551" s="16">
        <f t="shared" si="34"/>
        <v>-0.006731309839622662</v>
      </c>
      <c r="E551" s="16">
        <f t="shared" si="35"/>
        <v>-0.009192250138318637</v>
      </c>
    </row>
    <row r="552" spans="2:5" ht="15">
      <c r="B552" s="16">
        <f t="shared" si="32"/>
        <v>43.51999999999943</v>
      </c>
      <c r="C552" s="16">
        <f t="shared" si="33"/>
        <v>0.005548076035932301</v>
      </c>
      <c r="D552" s="16">
        <f t="shared" si="34"/>
        <v>-0.0062874637567480775</v>
      </c>
      <c r="E552" s="16">
        <f t="shared" si="35"/>
        <v>-0.009695247238858482</v>
      </c>
    </row>
    <row r="553" spans="2:5" ht="15">
      <c r="B553" s="16">
        <f t="shared" si="32"/>
        <v>43.599999999999426</v>
      </c>
      <c r="C553" s="16">
        <f t="shared" si="33"/>
        <v>0.005736805271201483</v>
      </c>
      <c r="D553" s="16">
        <f t="shared" si="34"/>
        <v>-0.005828519335051959</v>
      </c>
      <c r="E553" s="16">
        <f t="shared" si="35"/>
        <v>-0.010161528785662639</v>
      </c>
    </row>
    <row r="554" spans="2:5" ht="15">
      <c r="B554" s="16">
        <f t="shared" si="32"/>
        <v>43.679999999999424</v>
      </c>
      <c r="C554" s="16">
        <f t="shared" si="33"/>
        <v>0.005905041502049749</v>
      </c>
      <c r="D554" s="16">
        <f t="shared" si="34"/>
        <v>-0.005356116014887979</v>
      </c>
      <c r="E554" s="16">
        <f t="shared" si="35"/>
        <v>-0.010590018066853677</v>
      </c>
    </row>
    <row r="555" spans="2:5" ht="15">
      <c r="B555" s="16">
        <f t="shared" si="32"/>
        <v>43.75999999999942</v>
      </c>
      <c r="C555" s="16">
        <f t="shared" si="33"/>
        <v>0.00605247822441667</v>
      </c>
      <c r="D555" s="16">
        <f t="shared" si="34"/>
        <v>-0.004871917756934645</v>
      </c>
      <c r="E555" s="16">
        <f t="shared" si="35"/>
        <v>-0.010979771487408448</v>
      </c>
    </row>
    <row r="556" spans="2:5" ht="15">
      <c r="B556" s="16">
        <f t="shared" si="32"/>
        <v>43.83999999999942</v>
      </c>
      <c r="C556" s="16">
        <f t="shared" si="33"/>
        <v>0.006178878960366552</v>
      </c>
      <c r="D556" s="16">
        <f t="shared" si="34"/>
        <v>-0.004377607440105321</v>
      </c>
      <c r="E556" s="16">
        <f t="shared" si="35"/>
        <v>-0.011329980082616873</v>
      </c>
    </row>
    <row r="557" spans="2:5" ht="15">
      <c r="B557" s="16">
        <f t="shared" si="32"/>
        <v>43.91999999999942</v>
      </c>
      <c r="C557" s="16">
        <f t="shared" si="33"/>
        <v>0.006284077222562668</v>
      </c>
      <c r="D557" s="16">
        <f t="shared" si="34"/>
        <v>-0.003874881262300307</v>
      </c>
      <c r="E557" s="16">
        <f t="shared" si="35"/>
        <v>-0.011639970583600898</v>
      </c>
    </row>
    <row r="558" spans="2:5" ht="15">
      <c r="B558" s="16">
        <f t="shared" si="32"/>
        <v>43.99999999999942</v>
      </c>
      <c r="C558" s="16">
        <f t="shared" si="33"/>
        <v>0.006367976255173496</v>
      </c>
      <c r="D558" s="16">
        <f t="shared" si="34"/>
        <v>-0.0033654431618864275</v>
      </c>
      <c r="E558" s="16">
        <f t="shared" si="35"/>
        <v>-0.011909206036551812</v>
      </c>
    </row>
    <row r="559" spans="2:5" ht="15">
      <c r="B559" s="16">
        <f t="shared" si="32"/>
        <v>44.079999999999416</v>
      </c>
      <c r="C559" s="16">
        <f t="shared" si="33"/>
        <v>0.006430548554569464</v>
      </c>
      <c r="D559" s="16">
        <f t="shared" si="34"/>
        <v>-0.0028509992775208703</v>
      </c>
      <c r="E559" s="16">
        <f t="shared" si="35"/>
        <v>-0.012137285978753482</v>
      </c>
    </row>
    <row r="560" spans="2:5" ht="15">
      <c r="B560" s="16">
        <f t="shared" si="32"/>
        <v>44.159999999999414</v>
      </c>
      <c r="C560" s="16">
        <f t="shared" si="33"/>
        <v>0.006471835173835332</v>
      </c>
      <c r="D560" s="16">
        <f t="shared" si="34"/>
        <v>-0.002333252463614044</v>
      </c>
      <c r="E560" s="16">
        <f t="shared" si="35"/>
        <v>-0.012323946175842605</v>
      </c>
    </row>
    <row r="561" spans="2:5" ht="15">
      <c r="B561" s="16">
        <f t="shared" si="32"/>
        <v>44.23999999999941</v>
      </c>
      <c r="C561" s="16">
        <f t="shared" si="33"/>
        <v>0.006491944815769644</v>
      </c>
      <c r="D561" s="16">
        <f t="shared" si="34"/>
        <v>-0.0018138968783524725</v>
      </c>
      <c r="E561" s="16">
        <f t="shared" si="35"/>
        <v>-0.012469057926110803</v>
      </c>
    </row>
    <row r="562" spans="2:5" ht="15">
      <c r="B562" s="16">
        <f t="shared" si="32"/>
        <v>44.31999999999941</v>
      </c>
      <c r="C562" s="16">
        <f t="shared" si="33"/>
        <v>0.00649105271966663</v>
      </c>
      <c r="D562" s="16">
        <f t="shared" si="34"/>
        <v>-0.001294612660779142</v>
      </c>
      <c r="E562" s="16">
        <f t="shared" si="35"/>
        <v>-0.012572626938973134</v>
      </c>
    </row>
    <row r="563" spans="2:5" ht="15">
      <c r="B563" s="16">
        <f t="shared" si="32"/>
        <v>44.39999999999941</v>
      </c>
      <c r="C563" s="16">
        <f t="shared" si="33"/>
        <v>0.006469399347775945</v>
      </c>
      <c r="D563" s="16">
        <f t="shared" si="34"/>
        <v>-0.0007770607129570664</v>
      </c>
      <c r="E563" s="16">
        <f t="shared" si="35"/>
        <v>-0.012634791796009699</v>
      </c>
    </row>
    <row r="564" spans="2:5" ht="15">
      <c r="B564" s="16">
        <f t="shared" si="32"/>
        <v>44.47999999999941</v>
      </c>
      <c r="C564" s="16">
        <f t="shared" si="33"/>
        <v>0.006427288877909968</v>
      </c>
      <c r="D564" s="16">
        <f t="shared" si="34"/>
        <v>-0.00026287760272426894</v>
      </c>
      <c r="E564" s="16">
        <f t="shared" si="35"/>
        <v>-0.01265582200422764</v>
      </c>
    </row>
    <row r="565" spans="2:5" ht="15">
      <c r="B565" s="16">
        <f t="shared" si="32"/>
        <v>44.559999999999405</v>
      </c>
      <c r="C565" s="16">
        <f t="shared" si="33"/>
        <v>0.006365087509215499</v>
      </c>
      <c r="D565" s="16">
        <f t="shared" si="34"/>
        <v>0.000246329398012971</v>
      </c>
      <c r="E565" s="16">
        <f t="shared" si="35"/>
        <v>-0.012636115652386601</v>
      </c>
    </row>
    <row r="566" spans="2:5" ht="15">
      <c r="B566" s="16">
        <f t="shared" si="32"/>
        <v>44.639999999999404</v>
      </c>
      <c r="C566" s="16">
        <f t="shared" si="33"/>
        <v>0.006283221588645186</v>
      </c>
      <c r="D566" s="16">
        <f t="shared" si="34"/>
        <v>0.0007489871251045859</v>
      </c>
      <c r="E566" s="16">
        <f t="shared" si="35"/>
        <v>-0.012576196682378235</v>
      </c>
    </row>
    <row r="567" spans="2:5" ht="15">
      <c r="B567" s="16">
        <f t="shared" si="32"/>
        <v>44.7199999999994</v>
      </c>
      <c r="C567" s="16">
        <f t="shared" si="33"/>
        <v>0.006182175566152544</v>
      </c>
      <c r="D567" s="16">
        <f t="shared" si="34"/>
        <v>0.0012435611703967894</v>
      </c>
      <c r="E567" s="16">
        <f t="shared" si="35"/>
        <v>-0.012476711788746491</v>
      </c>
    </row>
    <row r="568" spans="2:5" ht="15">
      <c r="B568" s="16">
        <f t="shared" si="32"/>
        <v>44.7999999999994</v>
      </c>
      <c r="C568" s="16">
        <f t="shared" si="33"/>
        <v>0.006062489787091676</v>
      </c>
      <c r="D568" s="16">
        <f t="shared" si="34"/>
        <v>0.0017285603533641234</v>
      </c>
      <c r="E568" s="16">
        <f t="shared" si="35"/>
        <v>-0.012338426960477362</v>
      </c>
    </row>
    <row r="569" spans="2:5" ht="15">
      <c r="B569" s="16">
        <f t="shared" si="32"/>
        <v>44.8799999999994</v>
      </c>
      <c r="C569" s="16">
        <f t="shared" si="33"/>
        <v>0.005924758130727884</v>
      </c>
      <c r="D569" s="16">
        <f t="shared" si="34"/>
        <v>0.002202541003822354</v>
      </c>
      <c r="E569" s="16">
        <f t="shared" si="35"/>
        <v>-0.012162223680171573</v>
      </c>
    </row>
    <row r="570" spans="2:5" ht="15">
      <c r="B570" s="16">
        <f t="shared" si="32"/>
        <v>44.9599999999994</v>
      </c>
      <c r="C570" s="16">
        <f t="shared" si="33"/>
        <v>0.005769625504156944</v>
      </c>
      <c r="D570" s="16">
        <f t="shared" si="34"/>
        <v>0.0026641110441549096</v>
      </c>
      <c r="E570" s="16">
        <f t="shared" si="35"/>
        <v>-0.01194909479663918</v>
      </c>
    </row>
    <row r="571" spans="2:5" ht="15">
      <c r="B571" s="16">
        <f t="shared" si="32"/>
        <v>45.039999999999395</v>
      </c>
      <c r="C571" s="16">
        <f t="shared" si="33"/>
        <v>0.005597785201288408</v>
      </c>
      <c r="D571" s="16">
        <f t="shared" si="34"/>
        <v>0.0031119338602579824</v>
      </c>
      <c r="E571" s="16">
        <f t="shared" si="35"/>
        <v>-0.011700140087818542</v>
      </c>
    </row>
    <row r="572" spans="2:5" ht="15">
      <c r="B572" s="16">
        <f t="shared" si="32"/>
        <v>45.11999999999939</v>
      </c>
      <c r="C572" s="16">
        <f t="shared" si="33"/>
        <v>0.005409976136870781</v>
      </c>
      <c r="D572" s="16">
        <f t="shared" si="34"/>
        <v>0.003544731951207645</v>
      </c>
      <c r="E572" s="16">
        <f t="shared" si="35"/>
        <v>-0.01141656153172193</v>
      </c>
    </row>
    <row r="573" spans="2:5" ht="15">
      <c r="B573" s="16">
        <f t="shared" si="32"/>
        <v>45.19999999999939</v>
      </c>
      <c r="C573" s="16">
        <f t="shared" si="33"/>
        <v>0.0052069799658234555</v>
      </c>
      <c r="D573" s="16">
        <f t="shared" si="34"/>
        <v>0.003961290348473522</v>
      </c>
      <c r="E573" s="16">
        <f t="shared" si="35"/>
        <v>-0.011099658303844049</v>
      </c>
    </row>
    <row r="574" spans="2:5" ht="15">
      <c r="B574" s="16">
        <f t="shared" si="32"/>
        <v>45.27999999999939</v>
      </c>
      <c r="C574" s="16">
        <f t="shared" si="33"/>
        <v>0.004989618098391135</v>
      </c>
      <c r="D574" s="16">
        <f t="shared" si="34"/>
        <v>0.004360459796344813</v>
      </c>
      <c r="E574" s="16">
        <f t="shared" si="35"/>
        <v>-0.010750821520136464</v>
      </c>
    </row>
    <row r="575" spans="2:5" ht="15">
      <c r="B575" s="16">
        <f t="shared" si="32"/>
        <v>45.35999999999939</v>
      </c>
      <c r="C575" s="16">
        <f t="shared" si="33"/>
        <v>0.004758748621850886</v>
      </c>
      <c r="D575" s="16">
        <f t="shared" si="34"/>
        <v>0.004741159686092884</v>
      </c>
      <c r="E575" s="16">
        <f t="shared" si="35"/>
        <v>-0.010371528745249034</v>
      </c>
    </row>
    <row r="576" spans="2:5" ht="15">
      <c r="B576" s="16">
        <f t="shared" si="32"/>
        <v>45.43999999999939</v>
      </c>
      <c r="C576" s="16">
        <f t="shared" si="33"/>
        <v>0.004515263139679605</v>
      </c>
      <c r="D576" s="16">
        <f t="shared" si="34"/>
        <v>0.005102380737267253</v>
      </c>
      <c r="E576" s="16">
        <f t="shared" si="35"/>
        <v>-0.009963338286267654</v>
      </c>
    </row>
    <row r="577" spans="2:5" ht="15">
      <c r="B577" s="16">
        <f t="shared" si="32"/>
        <v>45.519999999999385</v>
      </c>
      <c r="C577" s="16">
        <f t="shared" si="33"/>
        <v>0.004260083539230369</v>
      </c>
      <c r="D577" s="16">
        <f t="shared" si="34"/>
        <v>0.005443187420405682</v>
      </c>
      <c r="E577" s="16">
        <f t="shared" si="35"/>
        <v>-0.0095278832926352</v>
      </c>
    </row>
    <row r="578" spans="2:5" ht="15">
      <c r="B578" s="16">
        <f t="shared" si="32"/>
        <v>45.59999999999938</v>
      </c>
      <c r="C578" s="16">
        <f t="shared" si="33"/>
        <v>0.003994158699069966</v>
      </c>
      <c r="D578" s="16">
        <f t="shared" si="34"/>
        <v>0.0057627201163312795</v>
      </c>
      <c r="E578" s="16">
        <f t="shared" si="35"/>
        <v>-0.009066865683328698</v>
      </c>
    </row>
    <row r="579" spans="2:5" ht="15">
      <c r="B579" s="16">
        <f t="shared" si="32"/>
        <v>45.67999999999938</v>
      </c>
      <c r="C579" s="16">
        <f t="shared" si="33"/>
        <v>0.003718461147196753</v>
      </c>
      <c r="D579" s="16">
        <f t="shared" si="34"/>
        <v>0.00606019700810702</v>
      </c>
      <c r="E579" s="16">
        <f t="shared" si="35"/>
        <v>-0.008582049922680137</v>
      </c>
    </row>
    <row r="580" spans="2:5" ht="15">
      <c r="B580" s="16">
        <f t="shared" si="32"/>
        <v>45.75999999999938</v>
      </c>
      <c r="C580" s="16">
        <f t="shared" si="33"/>
        <v>0.003433983681388288</v>
      </c>
      <c r="D580" s="16">
        <f t="shared" si="34"/>
        <v>0.0063349157026180835</v>
      </c>
      <c r="E580" s="16">
        <f t="shared" si="35"/>
        <v>-0.00807525666647069</v>
      </c>
    </row>
    <row r="581" spans="2:5" ht="15">
      <c r="B581" s="16">
        <f t="shared" si="32"/>
        <v>45.83999999999938</v>
      </c>
      <c r="C581" s="16">
        <f t="shared" si="33"/>
        <v>0.0031417359629220673</v>
      </c>
      <c r="D581" s="16">
        <f t="shared" si="34"/>
        <v>0.006586254579651849</v>
      </c>
      <c r="E581" s="16">
        <f t="shared" si="35"/>
        <v>-0.007548356300098542</v>
      </c>
    </row>
    <row r="582" spans="2:5" ht="15">
      <c r="B582" s="16">
        <f t="shared" si="32"/>
        <v>45.919999999999376</v>
      </c>
      <c r="C582" s="16">
        <f t="shared" si="33"/>
        <v>0.0028427410948707156</v>
      </c>
      <c r="D582" s="16">
        <f t="shared" si="34"/>
        <v>0.006813673867241506</v>
      </c>
      <c r="E582" s="16">
        <f t="shared" si="35"/>
        <v>-0.007003262390719222</v>
      </c>
    </row>
    <row r="583" spans="2:5" ht="15">
      <c r="B583" s="16">
        <f t="shared" si="32"/>
        <v>45.999999999999375</v>
      </c>
      <c r="C583" s="16">
        <f t="shared" si="33"/>
        <v>0.0025380321960956037</v>
      </c>
      <c r="D583" s="16">
        <f t="shared" si="34"/>
        <v>0.007016716442929154</v>
      </c>
      <c r="E583" s="16">
        <f t="shared" si="35"/>
        <v>-0.00644192507528489</v>
      </c>
    </row>
    <row r="584" spans="2:5" ht="15">
      <c r="B584" s="16">
        <f t="shared" si="32"/>
        <v>46.07999999999937</v>
      </c>
      <c r="C584" s="16">
        <f t="shared" si="33"/>
        <v>0.0022286489819507735</v>
      </c>
      <c r="D584" s="16">
        <f t="shared" si="34"/>
        <v>0.007195008361485216</v>
      </c>
      <c r="E584" s="16">
        <f t="shared" si="35"/>
        <v>-0.005866324406366073</v>
      </c>
    </row>
    <row r="585" spans="2:5" ht="15">
      <c r="B585" s="16">
        <f aca="true" t="shared" si="36" ref="B585:B648">B584+B$4</f>
        <v>46.15999999999937</v>
      </c>
      <c r="C585" s="16">
        <f aca="true" t="shared" si="37" ref="C585:C648">-(E584*B$2+D584*B$3*2*SQRT(B$1*B$2))/B$1</f>
        <v>0.001915634362563015</v>
      </c>
      <c r="D585" s="16">
        <f aca="true" t="shared" si="38" ref="D585:D648">D584+C585*B$4</f>
        <v>0.007348259110490257</v>
      </c>
      <c r="E585" s="16">
        <f aca="true" t="shared" si="39" ref="E585:E648">E584+D585*B$4</f>
        <v>-0.005278463677526852</v>
      </c>
    </row>
    <row r="586" spans="2:5" ht="15">
      <c r="B586" s="16">
        <f t="shared" si="36"/>
        <v>46.23999999999937</v>
      </c>
      <c r="C586" s="16">
        <f t="shared" si="37"/>
        <v>0.0016000310693747282</v>
      </c>
      <c r="D586" s="16">
        <f t="shared" si="38"/>
        <v>0.007476261596040235</v>
      </c>
      <c r="E586" s="16">
        <f t="shared" si="39"/>
        <v>-0.004680362749843633</v>
      </c>
    </row>
    <row r="587" spans="2:5" ht="15">
      <c r="B587" s="16">
        <f t="shared" si="36"/>
        <v>46.31999999999937</v>
      </c>
      <c r="C587" s="16">
        <f t="shared" si="37"/>
        <v>0.0012828783204248942</v>
      </c>
      <c r="D587" s="16">
        <f t="shared" si="38"/>
        <v>0.007578891861674227</v>
      </c>
      <c r="E587" s="16">
        <f t="shared" si="39"/>
        <v>-0.004074051400909695</v>
      </c>
    </row>
    <row r="588" spans="2:5" ht="15">
      <c r="B588" s="16">
        <f t="shared" si="36"/>
        <v>46.399999999999366</v>
      </c>
      <c r="C588" s="16">
        <f t="shared" si="37"/>
        <v>0.0009652085346009706</v>
      </c>
      <c r="D588" s="16">
        <f t="shared" si="38"/>
        <v>0.007656108544442305</v>
      </c>
      <c r="E588" s="16">
        <f t="shared" si="39"/>
        <v>-0.00346156271735431</v>
      </c>
    </row>
    <row r="589" spans="2:5" ht="15">
      <c r="B589" s="16">
        <f t="shared" si="36"/>
        <v>46.479999999999364</v>
      </c>
      <c r="C589" s="16">
        <f t="shared" si="37"/>
        <v>0.0006480441048220705</v>
      </c>
      <c r="D589" s="16">
        <f t="shared" si="38"/>
        <v>0.0077079520728280705</v>
      </c>
      <c r="E589" s="16">
        <f t="shared" si="39"/>
        <v>-0.0028449265515280643</v>
      </c>
    </row>
    <row r="590" spans="2:5" ht="15">
      <c r="B590" s="16">
        <f t="shared" si="36"/>
        <v>46.55999999999936</v>
      </c>
      <c r="C590" s="16">
        <f t="shared" si="37"/>
        <v>0.0003323942398125051</v>
      </c>
      <c r="D590" s="16">
        <f t="shared" si="38"/>
        <v>0.007734543612013071</v>
      </c>
      <c r="E590" s="16">
        <f t="shared" si="39"/>
        <v>-0.0022261630625670186</v>
      </c>
    </row>
    <row r="591" spans="2:5" ht="15">
      <c r="B591" s="16">
        <f t="shared" si="36"/>
        <v>46.63999999999936</v>
      </c>
      <c r="C591" s="16">
        <f t="shared" si="37"/>
        <v>1.9251883796001954E-05</v>
      </c>
      <c r="D591" s="16">
        <f t="shared" si="38"/>
        <v>0.007736083762716751</v>
      </c>
      <c r="E591" s="16">
        <f t="shared" si="39"/>
        <v>-0.0016072763615496786</v>
      </c>
    </row>
    <row r="592" spans="2:5" ht="15">
      <c r="B592" s="16">
        <f t="shared" si="36"/>
        <v>46.71999999999936</v>
      </c>
      <c r="C592" s="16">
        <f t="shared" si="37"/>
        <v>-0.0002904092769139921</v>
      </c>
      <c r="D592" s="16">
        <f t="shared" si="38"/>
        <v>0.007712851020563632</v>
      </c>
      <c r="E592" s="16">
        <f t="shared" si="39"/>
        <v>-0.000990248279904588</v>
      </c>
    </row>
    <row r="593" spans="2:5" ht="15">
      <c r="B593" s="16">
        <f t="shared" si="36"/>
        <v>46.79999999999936</v>
      </c>
      <c r="C593" s="16">
        <f t="shared" si="37"/>
        <v>-0.0005956377118321317</v>
      </c>
      <c r="D593" s="16">
        <f t="shared" si="38"/>
        <v>0.007665200003617062</v>
      </c>
      <c r="E593" s="16">
        <f t="shared" si="39"/>
        <v>-0.00037703227961522303</v>
      </c>
    </row>
    <row r="594" spans="2:5" ht="15">
      <c r="B594" s="16">
        <f t="shared" si="36"/>
        <v>46.879999999999356</v>
      </c>
      <c r="C594" s="16">
        <f t="shared" si="37"/>
        <v>-0.0008955068405341433</v>
      </c>
      <c r="D594" s="16">
        <f t="shared" si="38"/>
        <v>0.00759355945637433</v>
      </c>
      <c r="E594" s="16">
        <f t="shared" si="39"/>
        <v>0.00023045247689472339</v>
      </c>
    </row>
    <row r="595" spans="2:5" ht="15">
      <c r="B595" s="16">
        <f t="shared" si="36"/>
        <v>46.959999999999354</v>
      </c>
      <c r="C595" s="16">
        <f t="shared" si="37"/>
        <v>-0.0011891177154364663</v>
      </c>
      <c r="D595" s="16">
        <f t="shared" si="38"/>
        <v>0.0074984300391394134</v>
      </c>
      <c r="E595" s="16">
        <f t="shared" si="39"/>
        <v>0.0008303268800258764</v>
      </c>
    </row>
    <row r="596" spans="2:5" ht="15">
      <c r="B596" s="16">
        <f t="shared" si="36"/>
        <v>47.03999999999935</v>
      </c>
      <c r="C596" s="16">
        <f t="shared" si="37"/>
        <v>-0.001475601585798616</v>
      </c>
      <c r="D596" s="16">
        <f t="shared" si="38"/>
        <v>0.007380381912275524</v>
      </c>
      <c r="E596" s="16">
        <f t="shared" si="39"/>
        <v>0.0014207574330079185</v>
      </c>
    </row>
    <row r="597" spans="2:5" ht="15">
      <c r="B597" s="16">
        <f t="shared" si="36"/>
        <v>47.11999999999935</v>
      </c>
      <c r="C597" s="16">
        <f t="shared" si="37"/>
        <v>-0.0017541223360872718</v>
      </c>
      <c r="D597" s="16">
        <f t="shared" si="38"/>
        <v>0.007240052125388543</v>
      </c>
      <c r="E597" s="16">
        <f t="shared" si="39"/>
        <v>0.001999961603039002</v>
      </c>
    </row>
    <row r="598" spans="2:5" ht="15">
      <c r="B598" s="16">
        <f t="shared" si="36"/>
        <v>47.19999999999935</v>
      </c>
      <c r="C598" s="16">
        <f t="shared" si="37"/>
        <v>-0.0020238787923207643</v>
      </c>
      <c r="D598" s="16">
        <f t="shared" si="38"/>
        <v>0.007078141822002881</v>
      </c>
      <c r="E598" s="16">
        <f t="shared" si="39"/>
        <v>0.0025662129487992328</v>
      </c>
    </row>
    <row r="599" spans="2:5" ht="15">
      <c r="B599" s="16">
        <f t="shared" si="36"/>
        <v>47.27999999999935</v>
      </c>
      <c r="C599" s="16">
        <f t="shared" si="37"/>
        <v>-0.002284106890507285</v>
      </c>
      <c r="D599" s="16">
        <f t="shared" si="38"/>
        <v>0.006895413270762298</v>
      </c>
      <c r="E599" s="16">
        <f t="shared" si="39"/>
        <v>0.0031178460104602165</v>
      </c>
    </row>
    <row r="600" spans="2:5" ht="15">
      <c r="B600" s="16">
        <f t="shared" si="36"/>
        <v>47.359999999999346</v>
      </c>
      <c r="C600" s="16">
        <f t="shared" si="37"/>
        <v>-0.002534081701798055</v>
      </c>
      <c r="D600" s="16">
        <f t="shared" si="38"/>
        <v>0.006692686734618454</v>
      </c>
      <c r="E600" s="16">
        <f t="shared" si="39"/>
        <v>0.003653260949229693</v>
      </c>
    </row>
    <row r="601" spans="2:5" ht="15">
      <c r="B601" s="16">
        <f t="shared" si="36"/>
        <v>47.439999999999344</v>
      </c>
      <c r="C601" s="16">
        <f t="shared" si="37"/>
        <v>-0.0027731193094960387</v>
      </c>
      <c r="D601" s="16">
        <f t="shared" si="38"/>
        <v>0.006470837189858771</v>
      </c>
      <c r="E601" s="16">
        <f t="shared" si="39"/>
        <v>0.004170927924418395</v>
      </c>
    </row>
    <row r="602" spans="2:5" ht="15">
      <c r="B602" s="16">
        <f t="shared" si="36"/>
        <v>47.51999999999934</v>
      </c>
      <c r="C602" s="16">
        <f t="shared" si="37"/>
        <v>-0.0030005785335898453</v>
      </c>
      <c r="D602" s="16">
        <f t="shared" si="38"/>
        <v>0.0062307909071715835</v>
      </c>
      <c r="E602" s="16">
        <f t="shared" si="39"/>
        <v>0.0046693911969921216</v>
      </c>
    </row>
    <row r="603" spans="2:5" ht="15">
      <c r="B603" s="16">
        <f t="shared" si="36"/>
        <v>47.59999999999934</v>
      </c>
      <c r="C603" s="16">
        <f t="shared" si="37"/>
        <v>-0.003215862499019362</v>
      </c>
      <c r="D603" s="16">
        <f t="shared" si="38"/>
        <v>0.0059735219072500345</v>
      </c>
      <c r="E603" s="16">
        <f t="shared" si="39"/>
        <v>0.0051472729495721245</v>
      </c>
    </row>
    <row r="604" spans="2:5" ht="15">
      <c r="B604" s="16">
        <f t="shared" si="36"/>
        <v>47.67999999999934</v>
      </c>
      <c r="C604" s="16">
        <f t="shared" si="37"/>
        <v>-0.003418420044422642</v>
      </c>
      <c r="D604" s="16">
        <f t="shared" si="38"/>
        <v>0.005700048303696223</v>
      </c>
      <c r="E604" s="16">
        <f t="shared" si="39"/>
        <v>0.005603276813867822</v>
      </c>
    </row>
    <row r="605" spans="2:5" ht="15">
      <c r="B605" s="16">
        <f t="shared" si="36"/>
        <v>47.75999999999934</v>
      </c>
      <c r="C605" s="16">
        <f t="shared" si="37"/>
        <v>-0.0036077469686608063</v>
      </c>
      <c r="D605" s="16">
        <f t="shared" si="38"/>
        <v>0.005411428546203358</v>
      </c>
      <c r="E605" s="16">
        <f t="shared" si="39"/>
        <v>0.00603619109756409</v>
      </c>
    </row>
    <row r="606" spans="2:5" ht="15">
      <c r="B606" s="16">
        <f t="shared" si="36"/>
        <v>47.839999999999336</v>
      </c>
      <c r="C606" s="16">
        <f t="shared" si="37"/>
        <v>-0.0037833871129674163</v>
      </c>
      <c r="D606" s="16">
        <f t="shared" si="38"/>
        <v>0.0051087575771659646</v>
      </c>
      <c r="E606" s="16">
        <f t="shared" si="39"/>
        <v>0.006444891703737367</v>
      </c>
    </row>
    <row r="607" spans="2:5" ht="15">
      <c r="B607" s="16">
        <f t="shared" si="36"/>
        <v>47.919999999999334</v>
      </c>
      <c r="C607" s="16">
        <f t="shared" si="37"/>
        <v>-0.003944933277119126</v>
      </c>
      <c r="D607" s="16">
        <f t="shared" si="38"/>
        <v>0.004793162914996435</v>
      </c>
      <c r="E607" s="16">
        <f t="shared" si="39"/>
        <v>0.006828344736937082</v>
      </c>
    </row>
    <row r="608" spans="2:5" ht="15">
      <c r="B608" s="16">
        <f t="shared" si="36"/>
        <v>47.99999999999933</v>
      </c>
      <c r="C608" s="16">
        <f t="shared" si="37"/>
        <v>-0.004092027968573712</v>
      </c>
      <c r="D608" s="16">
        <f t="shared" si="38"/>
        <v>0.004465800677510538</v>
      </c>
      <c r="E608" s="16">
        <f t="shared" si="39"/>
        <v>0.007185608791137925</v>
      </c>
    </row>
    <row r="609" spans="2:5" ht="15">
      <c r="B609" s="16">
        <f t="shared" si="36"/>
        <v>48.07999999999933</v>
      </c>
      <c r="C609" s="16">
        <f t="shared" si="37"/>
        <v>-0.004224363984067998</v>
      </c>
      <c r="D609" s="16">
        <f t="shared" si="38"/>
        <v>0.004127851558785098</v>
      </c>
      <c r="E609" s="16">
        <f t="shared" si="39"/>
        <v>0.007515836915840733</v>
      </c>
    </row>
    <row r="610" spans="2:5" ht="15">
      <c r="B610" s="16">
        <f t="shared" si="36"/>
        <v>48.15999999999933</v>
      </c>
      <c r="C610" s="16">
        <f t="shared" si="37"/>
        <v>-0.004341684823710047</v>
      </c>
      <c r="D610" s="16">
        <f t="shared" si="38"/>
        <v>0.0037805167728882944</v>
      </c>
      <c r="E610" s="16">
        <f t="shared" si="39"/>
        <v>0.007818278257671797</v>
      </c>
    </row>
    <row r="611" spans="2:5" ht="15">
      <c r="B611" s="16">
        <f t="shared" si="36"/>
        <v>48.23999999999933</v>
      </c>
      <c r="C611" s="16">
        <f t="shared" si="37"/>
        <v>-0.004443784938135658</v>
      </c>
      <c r="D611" s="16">
        <f t="shared" si="38"/>
        <v>0.003425013977837442</v>
      </c>
      <c r="E611" s="16">
        <f t="shared" si="39"/>
        <v>0.008092279375898792</v>
      </c>
    </row>
    <row r="612" spans="2:5" ht="15">
      <c r="B612" s="16">
        <f t="shared" si="36"/>
        <v>48.319999999999325</v>
      </c>
      <c r="C612" s="16">
        <f t="shared" si="37"/>
        <v>-0.00453050980982691</v>
      </c>
      <c r="D612" s="16">
        <f t="shared" si="38"/>
        <v>0.0030625731930512892</v>
      </c>
      <c r="E612" s="16">
        <f t="shared" si="39"/>
        <v>0.008337285231342896</v>
      </c>
    </row>
    <row r="613" spans="2:5" ht="15">
      <c r="B613" s="16">
        <f t="shared" si="36"/>
        <v>48.399999999999324</v>
      </c>
      <c r="C613" s="16">
        <f t="shared" si="37"/>
        <v>-0.004601755870208789</v>
      </c>
      <c r="D613" s="16">
        <f t="shared" si="38"/>
        <v>0.002694432723434586</v>
      </c>
      <c r="E613" s="16">
        <f t="shared" si="39"/>
        <v>0.008552839849217663</v>
      </c>
    </row>
    <row r="614" spans="2:5" ht="15">
      <c r="B614" s="16">
        <f t="shared" si="36"/>
        <v>48.47999999999932</v>
      </c>
      <c r="C614" s="16">
        <f t="shared" si="37"/>
        <v>-0.004657470254647138</v>
      </c>
      <c r="D614" s="16">
        <f t="shared" si="38"/>
        <v>0.002321835103062815</v>
      </c>
      <c r="E614" s="16">
        <f t="shared" si="39"/>
        <v>0.008738586657462688</v>
      </c>
    </row>
    <row r="615" spans="2:5" ht="15">
      <c r="B615" s="16">
        <f t="shared" si="36"/>
        <v>48.55999999999932</v>
      </c>
      <c r="C615" s="16">
        <f t="shared" si="37"/>
        <v>-0.004697650397965881</v>
      </c>
      <c r="D615" s="16">
        <f t="shared" si="38"/>
        <v>0.0019460230712255446</v>
      </c>
      <c r="E615" s="16">
        <f t="shared" si="39"/>
        <v>0.008894268503160732</v>
      </c>
    </row>
    <row r="616" spans="2:5" ht="15">
      <c r="B616" s="16">
        <f t="shared" si="36"/>
        <v>48.63999999999932</v>
      </c>
      <c r="C616" s="16">
        <f t="shared" si="37"/>
        <v>-0.004722343473582177</v>
      </c>
      <c r="D616" s="16">
        <f t="shared" si="38"/>
        <v>0.0015682355933389705</v>
      </c>
      <c r="E616" s="16">
        <f t="shared" si="39"/>
        <v>0.00901972735062785</v>
      </c>
    </row>
    <row r="617" spans="2:5" ht="15">
      <c r="B617" s="16">
        <f t="shared" si="36"/>
        <v>48.71999999999932</v>
      </c>
      <c r="C617" s="16">
        <f t="shared" si="37"/>
        <v>-0.004731645679823544</v>
      </c>
      <c r="D617" s="16">
        <f t="shared" si="38"/>
        <v>0.001189703938953087</v>
      </c>
      <c r="E617" s="16">
        <f t="shared" si="39"/>
        <v>0.009114903665744096</v>
      </c>
    </row>
    <row r="618" spans="2:5" ht="15">
      <c r="B618" s="16">
        <f t="shared" si="36"/>
        <v>48.799999999999315</v>
      </c>
      <c r="C618" s="16">
        <f t="shared" si="37"/>
        <v>-0.0047257013774396625</v>
      </c>
      <c r="D618" s="16">
        <f t="shared" si="38"/>
        <v>0.000811647828757914</v>
      </c>
      <c r="E618" s="16">
        <f t="shared" si="39"/>
        <v>0.009179835492044729</v>
      </c>
    </row>
    <row r="619" spans="2:5" ht="15">
      <c r="B619" s="16">
        <f t="shared" si="36"/>
        <v>48.87999999999931</v>
      </c>
      <c r="C619" s="16">
        <f t="shared" si="37"/>
        <v>-0.004704702082752376</v>
      </c>
      <c r="D619" s="16">
        <f t="shared" si="38"/>
        <v>0.000435271662137724</v>
      </c>
      <c r="E619" s="16">
        <f t="shared" si="39"/>
        <v>0.009214657225015747</v>
      </c>
    </row>
    <row r="620" spans="2:5" ht="15">
      <c r="B620" s="16">
        <f t="shared" si="36"/>
        <v>48.95999999999931</v>
      </c>
      <c r="C620" s="16">
        <f t="shared" si="37"/>
        <v>-0.004668885321299058</v>
      </c>
      <c r="D620" s="16">
        <f t="shared" si="38"/>
        <v>6.176083643379934E-05</v>
      </c>
      <c r="E620" s="16">
        <f t="shared" si="39"/>
        <v>0.00921959809193045</v>
      </c>
    </row>
    <row r="621" spans="2:5" ht="15">
      <c r="B621" s="16">
        <f t="shared" si="36"/>
        <v>49.03999999999931</v>
      </c>
      <c r="C621" s="16">
        <f t="shared" si="37"/>
        <v>-0.004618533347216043</v>
      </c>
      <c r="D621" s="16">
        <f t="shared" si="38"/>
        <v>-0.00030772183134348413</v>
      </c>
      <c r="E621" s="16">
        <f t="shared" si="39"/>
        <v>0.009194980345422972</v>
      </c>
    </row>
    <row r="622" spans="2:5" ht="15">
      <c r="B622" s="16">
        <f t="shared" si="36"/>
        <v>49.11999999999931</v>
      </c>
      <c r="C622" s="16">
        <f t="shared" si="37"/>
        <v>-0.004553971733979062</v>
      </c>
      <c r="D622" s="16">
        <f t="shared" si="38"/>
        <v>-0.0006720395700618091</v>
      </c>
      <c r="E622" s="16">
        <f t="shared" si="39"/>
        <v>0.009141217179818027</v>
      </c>
    </row>
    <row r="623" spans="2:5" ht="15">
      <c r="B623" s="16">
        <f t="shared" si="36"/>
        <v>49.19999999999931</v>
      </c>
      <c r="C623" s="16">
        <f t="shared" si="37"/>
        <v>-0.004475567842465734</v>
      </c>
      <c r="D623" s="16">
        <f t="shared" si="38"/>
        <v>-0.0010300849974590677</v>
      </c>
      <c r="E623" s="16">
        <f t="shared" si="39"/>
        <v>0.009058810380021301</v>
      </c>
    </row>
    <row r="624" spans="2:5" ht="15">
      <c r="B624" s="16">
        <f t="shared" si="36"/>
        <v>49.279999999999305</v>
      </c>
      <c r="C624" s="16">
        <f t="shared" si="37"/>
        <v>-0.004383729172630284</v>
      </c>
      <c r="D624" s="16">
        <f t="shared" si="38"/>
        <v>-0.0013807833312694904</v>
      </c>
      <c r="E624" s="16">
        <f t="shared" si="39"/>
        <v>0.008948347713519742</v>
      </c>
    </row>
    <row r="625" spans="2:5" ht="15">
      <c r="B625" s="16">
        <f t="shared" si="36"/>
        <v>49.3599999999993</v>
      </c>
      <c r="C625" s="16">
        <f t="shared" si="37"/>
        <v>-0.0042789016053818695</v>
      </c>
      <c r="D625" s="16">
        <f t="shared" si="38"/>
        <v>-0.00172309545970004</v>
      </c>
      <c r="E625" s="16">
        <f t="shared" si="39"/>
        <v>0.008810500076743739</v>
      </c>
    </row>
    <row r="626" spans="2:5" ht="15">
      <c r="B626" s="16">
        <f t="shared" si="36"/>
        <v>49.4399999999993</v>
      </c>
      <c r="C626" s="16">
        <f t="shared" si="37"/>
        <v>-0.0041615675415347395</v>
      </c>
      <c r="D626" s="16">
        <f t="shared" si="38"/>
        <v>-0.002056020863022819</v>
      </c>
      <c r="E626" s="16">
        <f t="shared" si="39"/>
        <v>0.008646018407701914</v>
      </c>
    </row>
    <row r="627" spans="2:5" ht="15">
      <c r="B627" s="16">
        <f t="shared" si="36"/>
        <v>49.5199999999993</v>
      </c>
      <c r="C627" s="16">
        <f t="shared" si="37"/>
        <v>-0.004032243944950067</v>
      </c>
      <c r="D627" s="16">
        <f t="shared" si="38"/>
        <v>-0.0023786003786188245</v>
      </c>
      <c r="E627" s="16">
        <f t="shared" si="39"/>
        <v>0.008455730377412408</v>
      </c>
    </row>
    <row r="628" spans="2:5" ht="15">
      <c r="B628" s="16">
        <f t="shared" si="36"/>
        <v>49.5999999999993</v>
      </c>
      <c r="C628" s="16">
        <f t="shared" si="37"/>
        <v>-0.0038914802972153523</v>
      </c>
      <c r="D628" s="16">
        <f t="shared" si="38"/>
        <v>-0.0026899188023960527</v>
      </c>
      <c r="E628" s="16">
        <f t="shared" si="39"/>
        <v>0.008240536873220725</v>
      </c>
    </row>
    <row r="629" spans="2:5" ht="15">
      <c r="B629" s="16">
        <f t="shared" si="36"/>
        <v>49.679999999999296</v>
      </c>
      <c r="C629" s="16">
        <f t="shared" si="37"/>
        <v>-0.003739856471407273</v>
      </c>
      <c r="D629" s="16">
        <f t="shared" si="38"/>
        <v>-0.0029891073201086344</v>
      </c>
      <c r="E629" s="16">
        <f t="shared" si="39"/>
        <v>0.008001408287612035</v>
      </c>
    </row>
    <row r="630" spans="2:5" ht="15">
      <c r="B630" s="16">
        <f t="shared" si="36"/>
        <v>49.759999999999295</v>
      </c>
      <c r="C630" s="16">
        <f t="shared" si="37"/>
        <v>-0.0035779805326573845</v>
      </c>
      <c r="D630" s="16">
        <f t="shared" si="38"/>
        <v>-0.0032753457627212254</v>
      </c>
      <c r="E630" s="16">
        <f t="shared" si="39"/>
        <v>0.007739380626594337</v>
      </c>
    </row>
    <row r="631" spans="2:5" ht="15">
      <c r="B631" s="16">
        <f t="shared" si="36"/>
        <v>49.83999999999929</v>
      </c>
      <c r="C631" s="16">
        <f t="shared" si="37"/>
        <v>-0.0034064864733870078</v>
      </c>
      <c r="D631" s="16">
        <f t="shared" si="38"/>
        <v>-0.003547864680592186</v>
      </c>
      <c r="E631" s="16">
        <f t="shared" si="39"/>
        <v>0.007455551452146962</v>
      </c>
    </row>
    <row r="632" spans="2:5" ht="15">
      <c r="B632" s="16">
        <f t="shared" si="36"/>
        <v>49.91999999999929</v>
      </c>
      <c r="C632" s="16">
        <f t="shared" si="37"/>
        <v>-0.003226031891197685</v>
      </c>
      <c r="D632" s="16">
        <f t="shared" si="38"/>
        <v>-0.0038059472318880006</v>
      </c>
      <c r="E632" s="16">
        <f t="shared" si="39"/>
        <v>0.007151075673595922</v>
      </c>
    </row>
    <row r="633" spans="2:5" ht="15">
      <c r="B633" s="16">
        <f t="shared" si="36"/>
        <v>49.99999999999929</v>
      </c>
      <c r="C633" s="16">
        <f t="shared" si="37"/>
        <v>-0.003037295617496726</v>
      </c>
      <c r="D633" s="16">
        <f t="shared" si="38"/>
        <v>-0.004048930881287739</v>
      </c>
      <c r="E633" s="16">
        <f t="shared" si="39"/>
        <v>0.006827161203092903</v>
      </c>
    </row>
    <row r="634" spans="2:5" ht="15">
      <c r="B634" s="16">
        <f t="shared" si="36"/>
        <v>50.07999999999929</v>
      </c>
      <c r="C634" s="16">
        <f t="shared" si="37"/>
        <v>-0.0028409753050036143</v>
      </c>
      <c r="D634" s="16">
        <f t="shared" si="38"/>
        <v>-0.004276208905688028</v>
      </c>
      <c r="E634" s="16">
        <f t="shared" si="39"/>
        <v>0.006485064490637861</v>
      </c>
    </row>
    <row r="635" spans="2:5" ht="15">
      <c r="B635" s="16">
        <f t="shared" si="36"/>
        <v>50.159999999999286</v>
      </c>
      <c r="C635" s="16">
        <f t="shared" si="37"/>
        <v>-0.002637784982322468</v>
      </c>
      <c r="D635" s="16">
        <f t="shared" si="38"/>
        <v>-0.004487231704273825</v>
      </c>
      <c r="E635" s="16">
        <f t="shared" si="39"/>
        <v>0.006126085954295955</v>
      </c>
    </row>
    <row r="636" spans="2:5" ht="15">
      <c r="B636" s="16">
        <f t="shared" si="36"/>
        <v>50.239999999999284</v>
      </c>
      <c r="C636" s="16">
        <f t="shared" si="37"/>
        <v>-0.0024284525837785192</v>
      </c>
      <c r="D636" s="16">
        <f t="shared" si="38"/>
        <v>-0.004681507910976107</v>
      </c>
      <c r="E636" s="16">
        <f t="shared" si="39"/>
        <v>0.005751565321417866</v>
      </c>
    </row>
    <row r="637" spans="2:5" ht="15">
      <c r="B637" s="16">
        <f t="shared" si="36"/>
        <v>50.31999999999928</v>
      </c>
      <c r="C637" s="16">
        <f t="shared" si="37"/>
        <v>-0.0022137174627029988</v>
      </c>
      <c r="D637" s="16">
        <f t="shared" si="38"/>
        <v>-0.004858605307992346</v>
      </c>
      <c r="E637" s="16">
        <f t="shared" si="39"/>
        <v>0.005362876896778479</v>
      </c>
    </row>
    <row r="638" spans="2:5" ht="15">
      <c r="B638" s="16">
        <f t="shared" si="36"/>
        <v>50.39999999999928</v>
      </c>
      <c r="C638" s="16">
        <f t="shared" si="37"/>
        <v>-0.001994327896311171</v>
      </c>
      <c r="D638" s="16">
        <f t="shared" si="38"/>
        <v>-0.00501815153969724</v>
      </c>
      <c r="E638" s="16">
        <f t="shared" si="39"/>
        <v>0.004961424773602699</v>
      </c>
    </row>
    <row r="639" spans="2:5" ht="15">
      <c r="B639" s="16">
        <f t="shared" si="36"/>
        <v>50.47999999999928</v>
      </c>
      <c r="C639" s="16">
        <f t="shared" si="37"/>
        <v>-0.0017710385902530228</v>
      </c>
      <c r="D639" s="16">
        <f t="shared" si="38"/>
        <v>-0.005159834626917482</v>
      </c>
      <c r="E639" s="16">
        <f t="shared" si="39"/>
        <v>0.0045486380034493006</v>
      </c>
    </row>
    <row r="640" spans="2:5" ht="15">
      <c r="B640" s="16">
        <f t="shared" si="36"/>
        <v>50.55999999999928</v>
      </c>
      <c r="C640" s="16">
        <f t="shared" si="37"/>
        <v>-0.001544608190825748</v>
      </c>
      <c r="D640" s="16">
        <f t="shared" si="38"/>
        <v>-0.005283403282183541</v>
      </c>
      <c r="E640" s="16">
        <f t="shared" si="39"/>
        <v>0.004125965740874617</v>
      </c>
    </row>
    <row r="641" spans="2:5" ht="15">
      <c r="B641" s="16">
        <f t="shared" si="36"/>
        <v>50.639999999999276</v>
      </c>
      <c r="C641" s="16">
        <f t="shared" si="37"/>
        <v>-0.0013157968127222599</v>
      </c>
      <c r="D641" s="16">
        <f t="shared" si="38"/>
        <v>-0.005388667027201322</v>
      </c>
      <c r="E641" s="16">
        <f t="shared" si="39"/>
        <v>0.003694872378698512</v>
      </c>
    </row>
    <row r="642" spans="2:5" ht="15">
      <c r="B642" s="16">
        <f t="shared" si="36"/>
        <v>50.719999999999274</v>
      </c>
      <c r="C642" s="16">
        <f t="shared" si="37"/>
        <v>-0.001085363590051174</v>
      </c>
      <c r="D642" s="16">
        <f t="shared" si="38"/>
        <v>-0.0054754961144054155</v>
      </c>
      <c r="E642" s="16">
        <f t="shared" si="39"/>
        <v>0.0032568326895460785</v>
      </c>
    </row>
    <row r="643" spans="2:5" ht="15">
      <c r="B643" s="16">
        <f t="shared" si="36"/>
        <v>50.79999999999927</v>
      </c>
      <c r="C643" s="16">
        <f t="shared" si="37"/>
        <v>-0.000854064258201707</v>
      </c>
      <c r="D643" s="16">
        <f t="shared" si="38"/>
        <v>-0.005543821255061552</v>
      </c>
      <c r="E643" s="16">
        <f t="shared" si="39"/>
        <v>0.0028133269891411545</v>
      </c>
    </row>
    <row r="644" spans="2:5" ht="15">
      <c r="B644" s="16">
        <f t="shared" si="36"/>
        <v>50.87999999999927</v>
      </c>
      <c r="C644" s="16">
        <f t="shared" si="37"/>
        <v>-0.0006226487739425491</v>
      </c>
      <c r="D644" s="16">
        <f t="shared" si="38"/>
        <v>-0.0055936331569769555</v>
      </c>
      <c r="E644" s="16">
        <f t="shared" si="39"/>
        <v>0.002365836336582998</v>
      </c>
    </row>
    <row r="645" spans="2:5" ht="15">
      <c r="B645" s="16">
        <f t="shared" si="36"/>
        <v>50.95999999999927</v>
      </c>
      <c r="C645" s="16">
        <f t="shared" si="37"/>
        <v>-0.0003918589809378348</v>
      </c>
      <c r="D645" s="16">
        <f t="shared" si="38"/>
        <v>-0.005624981875451982</v>
      </c>
      <c r="E645" s="16">
        <f t="shared" si="39"/>
        <v>0.0019158377865468395</v>
      </c>
    </row>
    <row r="646" spans="2:5" ht="15">
      <c r="B646" s="16">
        <f t="shared" si="36"/>
        <v>51.03999999999927</v>
      </c>
      <c r="C646" s="16">
        <f t="shared" si="37"/>
        <v>-0.00016242632763671552</v>
      </c>
      <c r="D646" s="16">
        <f t="shared" si="38"/>
        <v>-0.005637975981662919</v>
      </c>
      <c r="E646" s="16">
        <f t="shared" si="39"/>
        <v>0.001464799708013806</v>
      </c>
    </row>
    <row r="647" spans="2:5" ht="15">
      <c r="B647" s="16">
        <f t="shared" si="36"/>
        <v>51.119999999999266</v>
      </c>
      <c r="C647" s="16">
        <f t="shared" si="37"/>
        <v>6.493035575324364E-05</v>
      </c>
      <c r="D647" s="16">
        <f t="shared" si="38"/>
        <v>-0.00563278155320266</v>
      </c>
      <c r="E647" s="16">
        <f t="shared" si="39"/>
        <v>0.0010141771837575931</v>
      </c>
    </row>
    <row r="648" spans="2:5" ht="15">
      <c r="B648" s="16">
        <f t="shared" si="36"/>
        <v>51.199999999999264</v>
      </c>
      <c r="C648" s="16">
        <f t="shared" si="37"/>
        <v>0.00028950701476362244</v>
      </c>
      <c r="D648" s="16">
        <f t="shared" si="38"/>
        <v>-0.00560962099202157</v>
      </c>
      <c r="E648" s="16">
        <f t="shared" si="39"/>
        <v>0.0005654075043958675</v>
      </c>
    </row>
    <row r="649" spans="2:5" ht="15">
      <c r="B649" s="16">
        <f aca="true" t="shared" si="40" ref="B649:B712">B648+B$4</f>
        <v>51.27999999999926</v>
      </c>
      <c r="C649" s="16">
        <f aca="true" t="shared" si="41" ref="C649:C712">-(E648*B$2+D648*B$3*2*SQRT(B$1*B$2))/B$1</f>
        <v>0.0005106164564710384</v>
      </c>
      <c r="D649" s="16">
        <f aca="true" t="shared" si="42" ref="D649:D712">D648+C649*B$4</f>
        <v>-0.005568771675503887</v>
      </c>
      <c r="E649" s="16">
        <f aca="true" t="shared" si="43" ref="E649:E712">E648+D649*B$4</f>
        <v>0.00011990577035555648</v>
      </c>
    </row>
    <row r="650" spans="2:5" ht="15">
      <c r="B650" s="16">
        <f t="shared" si="40"/>
        <v>51.35999999999926</v>
      </c>
      <c r="C650" s="16">
        <f t="shared" si="41"/>
        <v>0.0007275903577478959</v>
      </c>
      <c r="D650" s="16">
        <f t="shared" si="42"/>
        <v>-0.005510564446884056</v>
      </c>
      <c r="E650" s="16">
        <f t="shared" si="43"/>
        <v>-0.000320939385395168</v>
      </c>
    </row>
    <row r="651" spans="2:5" ht="15">
      <c r="B651" s="16">
        <f t="shared" si="40"/>
        <v>51.43999999999926</v>
      </c>
      <c r="C651" s="16">
        <f t="shared" si="41"/>
        <v>0.0009397811904090265</v>
      </c>
      <c r="D651" s="16">
        <f t="shared" si="42"/>
        <v>-0.005435381951651334</v>
      </c>
      <c r="E651" s="16">
        <f t="shared" si="43"/>
        <v>-0.0007557699415272746</v>
      </c>
    </row>
    <row r="652" spans="2:5" ht="15">
      <c r="B652" s="16">
        <f t="shared" si="40"/>
        <v>51.51999999999926</v>
      </c>
      <c r="C652" s="16">
        <f t="shared" si="41"/>
        <v>0.0011465640580339631</v>
      </c>
      <c r="D652" s="16">
        <f t="shared" si="42"/>
        <v>-0.0053436568270086165</v>
      </c>
      <c r="E652" s="16">
        <f t="shared" si="43"/>
        <v>-0.001183262487687964</v>
      </c>
    </row>
    <row r="653" spans="2:5" ht="15">
      <c r="B653" s="16">
        <f t="shared" si="40"/>
        <v>51.599999999999255</v>
      </c>
      <c r="C653" s="16">
        <f t="shared" si="41"/>
        <v>0.0013473384395862986</v>
      </c>
      <c r="D653" s="16">
        <f t="shared" si="42"/>
        <v>-0.005235869751841713</v>
      </c>
      <c r="E653" s="16">
        <f t="shared" si="43"/>
        <v>-0.001602132067835301</v>
      </c>
    </row>
    <row r="654" spans="2:5" ht="15">
      <c r="B654" s="16">
        <f t="shared" si="40"/>
        <v>51.679999999999254</v>
      </c>
      <c r="C654" s="16">
        <f t="shared" si="41"/>
        <v>0.0015415298353050107</v>
      </c>
      <c r="D654" s="16">
        <f t="shared" si="42"/>
        <v>-0.005112547365017312</v>
      </c>
      <c r="E654" s="16">
        <f t="shared" si="43"/>
        <v>-0.002011135857036686</v>
      </c>
    </row>
    <row r="655" spans="2:5" ht="15">
      <c r="B655" s="16">
        <f t="shared" si="40"/>
        <v>51.75999999999925</v>
      </c>
      <c r="C655" s="16">
        <f t="shared" si="41"/>
        <v>0.0017285913107065742</v>
      </c>
      <c r="D655" s="16">
        <f t="shared" si="42"/>
        <v>-0.0049742600601607855</v>
      </c>
      <c r="E655" s="16">
        <f t="shared" si="43"/>
        <v>-0.0024090766618495487</v>
      </c>
    </row>
    <row r="656" spans="2:5" ht="15">
      <c r="B656" s="16">
        <f t="shared" si="40"/>
        <v>51.83999999999925</v>
      </c>
      <c r="C656" s="16">
        <f t="shared" si="41"/>
        <v>0.0019080049349097935</v>
      </c>
      <c r="D656" s="16">
        <f t="shared" si="42"/>
        <v>-0.004821619665368002</v>
      </c>
      <c r="E656" s="16">
        <f t="shared" si="43"/>
        <v>-0.0027948062350789888</v>
      </c>
    </row>
    <row r="657" spans="2:5" ht="15">
      <c r="B657" s="16">
        <f t="shared" si="40"/>
        <v>51.91999999999925</v>
      </c>
      <c r="C657" s="16">
        <f t="shared" si="41"/>
        <v>0.0020792831098763198</v>
      </c>
      <c r="D657" s="16">
        <f t="shared" si="42"/>
        <v>-0.004655277016577896</v>
      </c>
      <c r="E657" s="16">
        <f t="shared" si="43"/>
        <v>-0.0031672283964052205</v>
      </c>
    </row>
    <row r="658" spans="2:5" ht="15">
      <c r="B658" s="16">
        <f t="shared" si="40"/>
        <v>51.99999999999925</v>
      </c>
      <c r="C658" s="16">
        <f t="shared" si="41"/>
        <v>0.0022419697875474326</v>
      </c>
      <c r="D658" s="16">
        <f t="shared" si="42"/>
        <v>-0.004475919433574102</v>
      </c>
      <c r="E658" s="16">
        <f t="shared" si="43"/>
        <v>-0.0035253019510911488</v>
      </c>
    </row>
    <row r="659" spans="2:5" ht="15">
      <c r="B659" s="16">
        <f t="shared" si="40"/>
        <v>52.079999999999245</v>
      </c>
      <c r="C659" s="16">
        <f t="shared" si="41"/>
        <v>0.0023956415722505542</v>
      </c>
      <c r="D659" s="16">
        <f t="shared" si="42"/>
        <v>-0.0042842681077940575</v>
      </c>
      <c r="E659" s="16">
        <f t="shared" si="43"/>
        <v>-0.0038680433997146735</v>
      </c>
    </row>
    <row r="660" spans="2:5" ht="15">
      <c r="B660" s="16">
        <f t="shared" si="40"/>
        <v>52.15999999999924</v>
      </c>
      <c r="C660" s="16">
        <f t="shared" si="41"/>
        <v>0.002539908706145824</v>
      </c>
      <c r="D660" s="16">
        <f t="shared" si="42"/>
        <v>-0.004081075411302391</v>
      </c>
      <c r="E660" s="16">
        <f t="shared" si="43"/>
        <v>-0.004194529432618865</v>
      </c>
    </row>
    <row r="661" spans="2:5" ht="15">
      <c r="B661" s="16">
        <f t="shared" si="40"/>
        <v>52.23999999999924</v>
      </c>
      <c r="C661" s="16">
        <f t="shared" si="41"/>
        <v>0.0026744159358825523</v>
      </c>
      <c r="D661" s="16">
        <f t="shared" si="42"/>
        <v>-0.003867122136431787</v>
      </c>
      <c r="E661" s="16">
        <f t="shared" si="43"/>
        <v>-0.004503899203533408</v>
      </c>
    </row>
    <row r="662" spans="2:5" ht="15">
      <c r="B662" s="16">
        <f t="shared" si="40"/>
        <v>52.31999999999924</v>
      </c>
      <c r="C662" s="16">
        <f t="shared" si="41"/>
        <v>0.002798843259036209</v>
      </c>
      <c r="D662" s="16">
        <f t="shared" si="42"/>
        <v>-0.0036432146757088904</v>
      </c>
      <c r="E662" s="16">
        <f t="shared" si="43"/>
        <v>-0.004795356377590119</v>
      </c>
    </row>
    <row r="663" spans="2:5" ht="15">
      <c r="B663" s="16">
        <f t="shared" si="40"/>
        <v>52.39999999999924</v>
      </c>
      <c r="C663" s="16">
        <f t="shared" si="41"/>
        <v>0.0029129065492974806</v>
      </c>
      <c r="D663" s="16">
        <f t="shared" si="42"/>
        <v>-0.003410182151765092</v>
      </c>
      <c r="E663" s="16">
        <f t="shared" si="43"/>
        <v>-0.005068170949731326</v>
      </c>
    </row>
    <row r="664" spans="2:5" ht="15">
      <c r="B664" s="16">
        <f t="shared" si="40"/>
        <v>52.47999999999924</v>
      </c>
      <c r="C664" s="16">
        <f t="shared" si="41"/>
        <v>0.0030163580597845486</v>
      </c>
      <c r="D664" s="16">
        <f t="shared" si="42"/>
        <v>-0.003168873506982328</v>
      </c>
      <c r="E664" s="16">
        <f t="shared" si="43"/>
        <v>-0.005321680830289912</v>
      </c>
    </row>
    <row r="665" spans="2:5" ht="15">
      <c r="B665" s="16">
        <f t="shared" si="40"/>
        <v>52.559999999999235</v>
      </c>
      <c r="C665" s="16">
        <f t="shared" si="41"/>
        <v>0.0031089868042468763</v>
      </c>
      <c r="D665" s="16">
        <f t="shared" si="42"/>
        <v>-0.002920154562642578</v>
      </c>
      <c r="E665" s="16">
        <f t="shared" si="43"/>
        <v>-0.005555293195301318</v>
      </c>
    </row>
    <row r="666" spans="2:5" ht="15">
      <c r="B666" s="16">
        <f t="shared" si="40"/>
        <v>52.63999999999923</v>
      </c>
      <c r="C666" s="16">
        <f t="shared" si="41"/>
        <v>0.0031906188163221398</v>
      </c>
      <c r="D666" s="16">
        <f t="shared" si="42"/>
        <v>-0.0026649050573368067</v>
      </c>
      <c r="E666" s="16">
        <f t="shared" si="43"/>
        <v>-0.005768485599888263</v>
      </c>
    </row>
    <row r="667" spans="2:5" ht="15">
      <c r="B667" s="16">
        <f t="shared" si="40"/>
        <v>52.71999999999923</v>
      </c>
      <c r="C667" s="16">
        <f t="shared" si="41"/>
        <v>0.0032611172873963676</v>
      </c>
      <c r="D667" s="16">
        <f t="shared" si="42"/>
        <v>-0.0024040156743450974</v>
      </c>
      <c r="E667" s="16">
        <f t="shared" si="43"/>
        <v>-0.005960806853835871</v>
      </c>
    </row>
    <row r="668" spans="2:5" ht="15">
      <c r="B668" s="16">
        <f t="shared" si="40"/>
        <v>52.79999999999923</v>
      </c>
      <c r="C668" s="16">
        <f t="shared" si="41"/>
        <v>0.0033203825839995694</v>
      </c>
      <c r="D668" s="16">
        <f t="shared" si="42"/>
        <v>-0.0021383850676251316</v>
      </c>
      <c r="E668" s="16">
        <f t="shared" si="43"/>
        <v>-0.006131877659245881</v>
      </c>
    </row>
    <row r="669" spans="2:5" ht="15">
      <c r="B669" s="16">
        <f t="shared" si="40"/>
        <v>52.87999999999923</v>
      </c>
      <c r="C669" s="16">
        <f t="shared" si="41"/>
        <v>0.0033683521460440976</v>
      </c>
      <c r="D669" s="16">
        <f t="shared" si="42"/>
        <v>-0.0018689168959416039</v>
      </c>
      <c r="E669" s="16">
        <f t="shared" si="43"/>
        <v>-0.006281391010921209</v>
      </c>
    </row>
    <row r="670" spans="2:5" ht="15">
      <c r="B670" s="16">
        <f t="shared" si="40"/>
        <v>52.959999999999226</v>
      </c>
      <c r="C670" s="16">
        <f t="shared" si="41"/>
        <v>0.003405000267579489</v>
      </c>
      <c r="D670" s="16">
        <f t="shared" si="42"/>
        <v>-0.0015965168745352446</v>
      </c>
      <c r="E670" s="16">
        <f t="shared" si="43"/>
        <v>-0.006409112360884029</v>
      </c>
    </row>
    <row r="671" spans="2:5" ht="15">
      <c r="B671" s="16">
        <f t="shared" si="40"/>
        <v>53.039999999999225</v>
      </c>
      <c r="C671" s="16">
        <f t="shared" si="41"/>
        <v>0.0034303377620945393</v>
      </c>
      <c r="D671" s="16">
        <f t="shared" si="42"/>
        <v>-0.0013220898535676816</v>
      </c>
      <c r="E671" s="16">
        <f t="shared" si="43"/>
        <v>-0.006514879549169444</v>
      </c>
    </row>
    <row r="672" spans="2:5" ht="15">
      <c r="B672" s="16">
        <f t="shared" si="40"/>
        <v>53.11999999999922</v>
      </c>
      <c r="C672" s="16">
        <f t="shared" si="41"/>
        <v>0.003444411514743849</v>
      </c>
      <c r="D672" s="16">
        <f t="shared" si="42"/>
        <v>-0.0010465369323881737</v>
      </c>
      <c r="E672" s="16">
        <f t="shared" si="43"/>
        <v>-0.006598602503760498</v>
      </c>
    </row>
    <row r="673" spans="2:5" ht="15">
      <c r="B673" s="16">
        <f t="shared" si="40"/>
        <v>53.19999999999922</v>
      </c>
      <c r="C673" s="16">
        <f t="shared" si="41"/>
        <v>0.003447303924211018</v>
      </c>
      <c r="D673" s="16">
        <f t="shared" si="42"/>
        <v>-0.0007707526184512921</v>
      </c>
      <c r="E673" s="16">
        <f t="shared" si="43"/>
        <v>-0.006660262713236601</v>
      </c>
    </row>
    <row r="674" spans="2:5" ht="15">
      <c r="B674" s="16">
        <f t="shared" si="40"/>
        <v>53.27999999999922</v>
      </c>
      <c r="C674" s="16">
        <f t="shared" si="41"/>
        <v>0.0034391322372431398</v>
      </c>
      <c r="D674" s="16">
        <f t="shared" si="42"/>
        <v>-0.000495622039471841</v>
      </c>
      <c r="E674" s="16">
        <f t="shared" si="43"/>
        <v>-0.006699912476394348</v>
      </c>
    </row>
    <row r="675" spans="2:5" ht="15">
      <c r="B675" s="16">
        <f t="shared" si="40"/>
        <v>53.35999999999922</v>
      </c>
      <c r="C675" s="16">
        <f t="shared" si="41"/>
        <v>0.0034200477792003833</v>
      </c>
      <c r="D675" s="16">
        <f t="shared" si="42"/>
        <v>-0.0002220182171358103</v>
      </c>
      <c r="E675" s="16">
        <f t="shared" si="43"/>
        <v>-0.006717673933765213</v>
      </c>
    </row>
    <row r="676" spans="2:5" ht="15">
      <c r="B676" s="16">
        <f t="shared" si="40"/>
        <v>53.439999999999216</v>
      </c>
      <c r="C676" s="16">
        <f t="shared" si="41"/>
        <v>0.0033902350842593422</v>
      </c>
      <c r="D676" s="16">
        <f t="shared" si="42"/>
        <v>4.920058960493709E-05</v>
      </c>
      <c r="E676" s="16">
        <f t="shared" si="43"/>
        <v>-0.0067137378865968185</v>
      </c>
    </row>
    <row r="677" spans="2:5" ht="15">
      <c r="B677" s="16">
        <f t="shared" si="40"/>
        <v>53.519999999999214</v>
      </c>
      <c r="C677" s="16">
        <f t="shared" si="41"/>
        <v>0.003349910929188804</v>
      </c>
      <c r="D677" s="16">
        <f t="shared" si="42"/>
        <v>0.0003171934639400414</v>
      </c>
      <c r="E677" s="16">
        <f t="shared" si="43"/>
        <v>-0.006688362409481615</v>
      </c>
    </row>
    <row r="678" spans="2:5" ht="15">
      <c r="B678" s="16">
        <f t="shared" si="40"/>
        <v>53.59999999999921</v>
      </c>
      <c r="C678" s="16">
        <f t="shared" si="41"/>
        <v>0.0032993232748807968</v>
      </c>
      <c r="D678" s="16">
        <f t="shared" si="42"/>
        <v>0.0005811393259305051</v>
      </c>
      <c r="E678" s="16">
        <f t="shared" si="43"/>
        <v>-0.006641871263407174</v>
      </c>
    </row>
    <row r="679" spans="2:5" ht="15">
      <c r="B679" s="16">
        <f t="shared" si="40"/>
        <v>53.67999999999921</v>
      </c>
      <c r="C679" s="16">
        <f t="shared" si="41"/>
        <v>0.0032387501200676592</v>
      </c>
      <c r="D679" s="16">
        <f t="shared" si="42"/>
        <v>0.0008402393355359178</v>
      </c>
      <c r="E679" s="16">
        <f t="shared" si="43"/>
        <v>-0.006574652116564301</v>
      </c>
    </row>
    <row r="680" spans="2:5" ht="15">
      <c r="B680" s="16">
        <f t="shared" si="40"/>
        <v>53.75999999999921</v>
      </c>
      <c r="C680" s="16">
        <f t="shared" si="41"/>
        <v>0.0031684982718867254</v>
      </c>
      <c r="D680" s="16">
        <f t="shared" si="42"/>
        <v>0.0010937191972868558</v>
      </c>
      <c r="E680" s="16">
        <f t="shared" si="43"/>
        <v>-0.006487154580781353</v>
      </c>
    </row>
    <row r="681" spans="2:5" ht="15">
      <c r="B681" s="16">
        <f t="shared" si="40"/>
        <v>53.83999999999921</v>
      </c>
      <c r="C681" s="16">
        <f t="shared" si="41"/>
        <v>0.0030889020381675877</v>
      </c>
      <c r="D681" s="16">
        <f t="shared" si="42"/>
        <v>0.0013408313603402628</v>
      </c>
      <c r="E681" s="16">
        <f t="shared" si="43"/>
        <v>-0.006379888071954132</v>
      </c>
    </row>
    <row r="682" spans="2:5" ht="15">
      <c r="B682" s="16">
        <f t="shared" si="40"/>
        <v>53.919999999999206</v>
      </c>
      <c r="C682" s="16">
        <f t="shared" si="41"/>
        <v>0.0030003218465122295</v>
      </c>
      <c r="D682" s="16">
        <f t="shared" si="42"/>
        <v>0.0015808571080612411</v>
      </c>
      <c r="E682" s="16">
        <f t="shared" si="43"/>
        <v>-0.0062534195033092325</v>
      </c>
    </row>
    <row r="683" spans="2:5" ht="15">
      <c r="B683" s="16">
        <f t="shared" si="40"/>
        <v>53.999999999999204</v>
      </c>
      <c r="C683" s="16">
        <f t="shared" si="41"/>
        <v>0.0029031427954152047</v>
      </c>
      <c r="D683" s="16">
        <f t="shared" si="42"/>
        <v>0.0018131085316944575</v>
      </c>
      <c r="E683" s="16">
        <f t="shared" si="43"/>
        <v>-0.006108370820773676</v>
      </c>
    </row>
    <row r="684" spans="2:5" ht="15">
      <c r="B684" s="16">
        <f t="shared" si="40"/>
        <v>54.0799999999992</v>
      </c>
      <c r="C684" s="16">
        <f t="shared" si="41"/>
        <v>0.0027977731428291707</v>
      </c>
      <c r="D684" s="16">
        <f t="shared" si="42"/>
        <v>0.0020369303831207913</v>
      </c>
      <c r="E684" s="16">
        <f t="shared" si="43"/>
        <v>-0.005945416390124012</v>
      </c>
    </row>
    <row r="685" spans="2:5" ht="15">
      <c r="B685" s="16">
        <f t="shared" si="40"/>
        <v>54.1599999999992</v>
      </c>
      <c r="C685" s="16">
        <f t="shared" si="41"/>
        <v>0.0026846427377200813</v>
      </c>
      <c r="D685" s="16">
        <f t="shared" si="42"/>
        <v>0.002251701802138398</v>
      </c>
      <c r="E685" s="16">
        <f t="shared" si="43"/>
        <v>-0.0057652802459529405</v>
      </c>
    </row>
    <row r="686" spans="2:5" ht="15">
      <c r="B686" s="16">
        <f t="shared" si="40"/>
        <v>54.2399999999992</v>
      </c>
      <c r="C686" s="16">
        <f t="shared" si="41"/>
        <v>0.002564201400276064</v>
      </c>
      <c r="D686" s="16">
        <f t="shared" si="42"/>
        <v>0.002456837914160483</v>
      </c>
      <c r="E686" s="16">
        <f t="shared" si="43"/>
        <v>-0.005568733212820102</v>
      </c>
    </row>
    <row r="687" spans="2:5" ht="15">
      <c r="B687" s="16">
        <f t="shared" si="40"/>
        <v>54.3199999999992</v>
      </c>
      <c r="C687" s="16">
        <f t="shared" si="41"/>
        <v>0.002436917256534233</v>
      </c>
      <c r="D687" s="16">
        <f t="shared" si="42"/>
        <v>0.0026517912946832215</v>
      </c>
      <c r="E687" s="16">
        <f t="shared" si="43"/>
        <v>-0.005356589909245445</v>
      </c>
    </row>
    <row r="688" spans="2:5" ht="15">
      <c r="B688" s="16">
        <f t="shared" si="40"/>
        <v>54.399999999999196</v>
      </c>
      <c r="C688" s="16">
        <f t="shared" si="41"/>
        <v>0.00230327503327033</v>
      </c>
      <c r="D688" s="16">
        <f t="shared" si="42"/>
        <v>0.002836053297344848</v>
      </c>
      <c r="E688" s="16">
        <f t="shared" si="43"/>
        <v>-0.0051297056454578565</v>
      </c>
    </row>
    <row r="689" spans="2:5" ht="15">
      <c r="B689" s="16">
        <f t="shared" si="40"/>
        <v>54.479999999999194</v>
      </c>
      <c r="C689" s="16">
        <f t="shared" si="41"/>
        <v>0.002163774319057126</v>
      </c>
      <c r="D689" s="16">
        <f t="shared" si="42"/>
        <v>0.003009155242869418</v>
      </c>
      <c r="E689" s="16">
        <f t="shared" si="43"/>
        <v>-0.004888973226028303</v>
      </c>
    </row>
    <row r="690" spans="2:5" ht="15">
      <c r="B690" s="16">
        <f t="shared" si="40"/>
        <v>54.55999999999919</v>
      </c>
      <c r="C690" s="16">
        <f t="shared" si="41"/>
        <v>0.002018927797438948</v>
      </c>
      <c r="D690" s="16">
        <f t="shared" si="42"/>
        <v>0.003170669466664534</v>
      </c>
      <c r="E690" s="16">
        <f t="shared" si="43"/>
        <v>-0.004635319668695141</v>
      </c>
    </row>
    <row r="691" spans="2:5" ht="15">
      <c r="B691" s="16">
        <f t="shared" si="40"/>
        <v>54.63999999999919</v>
      </c>
      <c r="C691" s="16">
        <f t="shared" si="41"/>
        <v>0.001869259458191645</v>
      </c>
      <c r="D691" s="16">
        <f t="shared" si="42"/>
        <v>0.0033202102233198657</v>
      </c>
      <c r="E691" s="16">
        <f t="shared" si="43"/>
        <v>-0.004369702850829551</v>
      </c>
    </row>
    <row r="692" spans="2:5" ht="15">
      <c r="B692" s="16">
        <f t="shared" si="40"/>
        <v>54.71999999999919</v>
      </c>
      <c r="C692" s="16">
        <f t="shared" si="41"/>
        <v>0.0017153027926399</v>
      </c>
      <c r="D692" s="16">
        <f t="shared" si="42"/>
        <v>0.0034574344467310576</v>
      </c>
      <c r="E692" s="16">
        <f t="shared" si="43"/>
        <v>-0.004093108095091067</v>
      </c>
    </row>
    <row r="693" spans="2:5" ht="15">
      <c r="B693" s="16">
        <f t="shared" si="40"/>
        <v>54.79999999999919</v>
      </c>
      <c r="C693" s="16">
        <f t="shared" si="41"/>
        <v>0.0015575989789872353</v>
      </c>
      <c r="D693" s="16">
        <f t="shared" si="42"/>
        <v>0.0035820423650500363</v>
      </c>
      <c r="E693" s="16">
        <f t="shared" si="43"/>
        <v>-0.003806544705887064</v>
      </c>
    </row>
    <row r="694" spans="2:5" ht="15">
      <c r="B694" s="16">
        <f t="shared" si="40"/>
        <v>54.879999999999185</v>
      </c>
      <c r="C694" s="16">
        <f t="shared" si="41"/>
        <v>0.0013966950635786561</v>
      </c>
      <c r="D694" s="16">
        <f t="shared" si="42"/>
        <v>0.003693777970136329</v>
      </c>
      <c r="E694" s="16">
        <f t="shared" si="43"/>
        <v>-0.0035110424682761577</v>
      </c>
    </row>
    <row r="695" spans="2:5" ht="15">
      <c r="B695" s="16">
        <f t="shared" si="40"/>
        <v>54.959999999999184</v>
      </c>
      <c r="C695" s="16">
        <f t="shared" si="41"/>
        <v>0.001233142143961903</v>
      </c>
      <c r="D695" s="16">
        <f t="shared" si="42"/>
        <v>0.003792429341653281</v>
      </c>
      <c r="E695" s="16">
        <f t="shared" si="43"/>
        <v>-0.003207648120943895</v>
      </c>
    </row>
    <row r="696" spans="2:5" ht="15">
      <c r="B696" s="16">
        <f t="shared" si="40"/>
        <v>55.03999999999918</v>
      </c>
      <c r="C696" s="16">
        <f t="shared" si="41"/>
        <v>0.0010674935595411737</v>
      </c>
      <c r="D696" s="16">
        <f t="shared" si="42"/>
        <v>0.003877828826416575</v>
      </c>
      <c r="E696" s="16">
        <f t="shared" si="43"/>
        <v>-0.002897421814830569</v>
      </c>
    </row>
    <row r="697" spans="2:5" ht="15">
      <c r="B697" s="16">
        <f t="shared" si="40"/>
        <v>55.11999999999918</v>
      </c>
      <c r="C697" s="16">
        <f t="shared" si="41"/>
        <v>0.0009003030955273182</v>
      </c>
      <c r="D697" s="16">
        <f t="shared" si="42"/>
        <v>0.0039498530740587606</v>
      </c>
      <c r="E697" s="16">
        <f t="shared" si="43"/>
        <v>-0.0025814335689058683</v>
      </c>
    </row>
    <row r="698" spans="2:5" ht="15">
      <c r="B698" s="16">
        <f t="shared" si="40"/>
        <v>55.19999999999918</v>
      </c>
      <c r="C698" s="16">
        <f t="shared" si="41"/>
        <v>0.0007321232057814381</v>
      </c>
      <c r="D698" s="16">
        <f t="shared" si="42"/>
        <v>0.004008422930521276</v>
      </c>
      <c r="E698" s="16">
        <f t="shared" si="43"/>
        <v>-0.0022607597344641663</v>
      </c>
    </row>
    <row r="699" spans="2:5" ht="15">
      <c r="B699" s="16">
        <f t="shared" si="40"/>
        <v>55.27999999999918</v>
      </c>
      <c r="C699" s="16">
        <f t="shared" si="41"/>
        <v>0.0005635032600250337</v>
      </c>
      <c r="D699" s="16">
        <f t="shared" si="42"/>
        <v>0.004053503191323278</v>
      </c>
      <c r="E699" s="16">
        <f t="shared" si="43"/>
        <v>-0.001936479479158304</v>
      </c>
    </row>
    <row r="700" spans="2:5" ht="15">
      <c r="B700" s="16">
        <f t="shared" si="40"/>
        <v>55.359999999999175</v>
      </c>
      <c r="C700" s="16">
        <f t="shared" si="41"/>
        <v>0.0003949878207499517</v>
      </c>
      <c r="D700" s="16">
        <f t="shared" si="42"/>
        <v>0.004085102216983274</v>
      </c>
      <c r="E700" s="16">
        <f t="shared" si="43"/>
        <v>-0.0016096713017996422</v>
      </c>
    </row>
    <row r="701" spans="2:5" ht="15">
      <c r="B701" s="16">
        <f t="shared" si="40"/>
        <v>55.43999999999917</v>
      </c>
      <c r="C701" s="16">
        <f t="shared" si="41"/>
        <v>0.0002271149550060065</v>
      </c>
      <c r="D701" s="16">
        <f t="shared" si="42"/>
        <v>0.004103271413383755</v>
      </c>
      <c r="E701" s="16">
        <f t="shared" si="43"/>
        <v>-0.0012814095887289417</v>
      </c>
    </row>
    <row r="702" spans="2:5" ht="15">
      <c r="B702" s="16">
        <f t="shared" si="40"/>
        <v>55.51999999999917</v>
      </c>
      <c r="C702" s="16">
        <f t="shared" si="41"/>
        <v>6.041458607395831E-05</v>
      </c>
      <c r="D702" s="16">
        <f t="shared" si="42"/>
        <v>0.004108104580269671</v>
      </c>
      <c r="E702" s="16">
        <f t="shared" si="43"/>
        <v>-0.000952761222307368</v>
      </c>
    </row>
    <row r="703" spans="2:5" ht="15">
      <c r="B703" s="16">
        <f t="shared" si="40"/>
        <v>55.59999999999917</v>
      </c>
      <c r="C703" s="16">
        <f t="shared" si="41"/>
        <v>-0.00010459311015275605</v>
      </c>
      <c r="D703" s="16">
        <f t="shared" si="42"/>
        <v>0.004099737131457451</v>
      </c>
      <c r="E703" s="16">
        <f t="shared" si="43"/>
        <v>-0.000624782251790772</v>
      </c>
    </row>
    <row r="704" spans="2:5" ht="15">
      <c r="B704" s="16">
        <f t="shared" si="40"/>
        <v>55.67999999999917</v>
      </c>
      <c r="C704" s="16">
        <f t="shared" si="41"/>
        <v>-0.0002673992594517836</v>
      </c>
      <c r="D704" s="16">
        <f t="shared" si="42"/>
        <v>0.004078345190701308</v>
      </c>
      <c r="E704" s="16">
        <f t="shared" si="43"/>
        <v>-0.00029851463653466736</v>
      </c>
    </row>
    <row r="705" spans="2:5" ht="15">
      <c r="B705" s="16">
        <f t="shared" si="40"/>
        <v>55.75999999999917</v>
      </c>
      <c r="C705" s="16">
        <f t="shared" si="41"/>
        <v>-0.000427507789805554</v>
      </c>
      <c r="D705" s="16">
        <f t="shared" si="42"/>
        <v>0.004044144567516864</v>
      </c>
      <c r="E705" s="16">
        <f t="shared" si="43"/>
        <v>2.501692886668175E-05</v>
      </c>
    </row>
    <row r="706" spans="2:5" ht="15">
      <c r="B706" s="16">
        <f t="shared" si="40"/>
        <v>55.839999999999165</v>
      </c>
      <c r="C706" s="16">
        <f t="shared" si="41"/>
        <v>-0.0005844368739913234</v>
      </c>
      <c r="D706" s="16">
        <f t="shared" si="42"/>
        <v>0.003997389617597558</v>
      </c>
      <c r="E706" s="16">
        <f t="shared" si="43"/>
        <v>0.00034480809827448636</v>
      </c>
    </row>
    <row r="707" spans="2:5" ht="15">
      <c r="B707" s="16">
        <f t="shared" si="40"/>
        <v>55.91999999999916</v>
      </c>
      <c r="C707" s="16">
        <f t="shared" si="41"/>
        <v>-0.0007377203102668299</v>
      </c>
      <c r="D707" s="16">
        <f t="shared" si="42"/>
        <v>0.0039383719927762115</v>
      </c>
      <c r="E707" s="16">
        <f t="shared" si="43"/>
        <v>0.0006598778576965834</v>
      </c>
    </row>
    <row r="708" spans="2:5" ht="15">
      <c r="B708" s="16">
        <f t="shared" si="40"/>
        <v>55.99999999999916</v>
      </c>
      <c r="C708" s="16">
        <f t="shared" si="41"/>
        <v>-0.0008869088374337388</v>
      </c>
      <c r="D708" s="16">
        <f t="shared" si="42"/>
        <v>0.0038674192857815126</v>
      </c>
      <c r="E708" s="16">
        <f t="shared" si="43"/>
        <v>0.0009692714005591044</v>
      </c>
    </row>
    <row r="709" spans="2:5" ht="15">
      <c r="B709" s="16">
        <f t="shared" si="40"/>
        <v>56.07999999999916</v>
      </c>
      <c r="C709" s="16">
        <f t="shared" si="41"/>
        <v>-0.0010315713808131007</v>
      </c>
      <c r="D709" s="16">
        <f t="shared" si="42"/>
        <v>0.0037848935753164647</v>
      </c>
      <c r="E709" s="16">
        <f t="shared" si="43"/>
        <v>0.0012720628865844216</v>
      </c>
    </row>
    <row r="710" spans="2:5" ht="15">
      <c r="B710" s="16">
        <f t="shared" si="40"/>
        <v>56.15999999999916</v>
      </c>
      <c r="C710" s="16">
        <f t="shared" si="41"/>
        <v>-0.0011712962259273446</v>
      </c>
      <c r="D710" s="16">
        <f t="shared" si="42"/>
        <v>0.003691189877242277</v>
      </c>
      <c r="E710" s="16">
        <f t="shared" si="43"/>
        <v>0.0015673580767638037</v>
      </c>
    </row>
    <row r="711" spans="2:5" ht="15">
      <c r="B711" s="16">
        <f t="shared" si="40"/>
        <v>56.239999999999156</v>
      </c>
      <c r="C711" s="16">
        <f t="shared" si="41"/>
        <v>-0.0013056921169509327</v>
      </c>
      <c r="D711" s="16">
        <f t="shared" si="42"/>
        <v>0.0035867345078862026</v>
      </c>
      <c r="E711" s="16">
        <f t="shared" si="43"/>
        <v>0.0018542968373946999</v>
      </c>
    </row>
    <row r="712" spans="2:5" ht="15">
      <c r="B712" s="16">
        <f t="shared" si="40"/>
        <v>56.319999999999155</v>
      </c>
      <c r="C712" s="16">
        <f t="shared" si="41"/>
        <v>-0.0014343892772657758</v>
      </c>
      <c r="D712" s="16">
        <f t="shared" si="42"/>
        <v>0.0034719833657049404</v>
      </c>
      <c r="E712" s="16">
        <f t="shared" si="43"/>
        <v>0.002132055506651095</v>
      </c>
    </row>
    <row r="713" spans="2:5" ht="15">
      <c r="B713" s="16">
        <f aca="true" t="shared" si="44" ref="B713:B776">B712+B$4</f>
        <v>56.39999999999915</v>
      </c>
      <c r="C713" s="16">
        <f aca="true" t="shared" si="45" ref="C713:C776">-(E712*B$2+D712*B$3*2*SQRT(B$1*B$2))/B$1</f>
        <v>-0.0015570403497369189</v>
      </c>
      <c r="D713" s="16">
        <f aca="true" t="shared" si="46" ref="D713:D776">D712+C713*B$4</f>
        <v>0.0033474201377259867</v>
      </c>
      <c r="E713" s="16">
        <f aca="true" t="shared" si="47" ref="E713:E776">E712+D713*B$4</f>
        <v>0.0023998491176691742</v>
      </c>
    </row>
    <row r="714" spans="2:5" ht="15">
      <c r="B714" s="16">
        <f t="shared" si="44"/>
        <v>56.47999999999915</v>
      </c>
      <c r="C714" s="16">
        <f t="shared" si="45"/>
        <v>-0.0016733212546078775</v>
      </c>
      <c r="D714" s="16">
        <f t="shared" si="46"/>
        <v>0.0032135544373573565</v>
      </c>
      <c r="E714" s="16">
        <f t="shared" si="47"/>
        <v>0.002656933472657763</v>
      </c>
    </row>
    <row r="715" spans="2:5" ht="15">
      <c r="B715" s="16">
        <f t="shared" si="44"/>
        <v>56.55999999999915</v>
      </c>
      <c r="C715" s="16">
        <f t="shared" si="45"/>
        <v>-0.001782931963202383</v>
      </c>
      <c r="D715" s="16">
        <f t="shared" si="46"/>
        <v>0.003070919880301166</v>
      </c>
      <c r="E715" s="16">
        <f t="shared" si="47"/>
        <v>0.0029026070630818563</v>
      </c>
    </row>
    <row r="716" spans="2:5" ht="15">
      <c r="B716" s="16">
        <f t="shared" si="44"/>
        <v>56.63999999999915</v>
      </c>
      <c r="C716" s="16">
        <f t="shared" si="45"/>
        <v>-0.0018855971859092352</v>
      </c>
      <c r="D716" s="16">
        <f t="shared" si="46"/>
        <v>0.002920072105428427</v>
      </c>
      <c r="E716" s="16">
        <f t="shared" si="47"/>
        <v>0.0031362128315161305</v>
      </c>
    </row>
    <row r="717" spans="2:5" ht="15">
      <c r="B717" s="16">
        <f t="shared" si="44"/>
        <v>56.719999999999146</v>
      </c>
      <c r="C717" s="16">
        <f t="shared" si="45"/>
        <v>-0.0019810669732184894</v>
      </c>
      <c r="D717" s="16">
        <f t="shared" si="46"/>
        <v>0.0027615867475709478</v>
      </c>
      <c r="E717" s="16">
        <f t="shared" si="47"/>
        <v>0.003357139771321806</v>
      </c>
    </row>
    <row r="718" spans="2:5" ht="15">
      <c r="B718" s="16">
        <f t="shared" si="44"/>
        <v>56.799999999999145</v>
      </c>
      <c r="C718" s="16">
        <f t="shared" si="45"/>
        <v>-0.002069117228869367</v>
      </c>
      <c r="D718" s="16">
        <f t="shared" si="46"/>
        <v>0.0025960573692613985</v>
      </c>
      <c r="E718" s="16">
        <f t="shared" si="47"/>
        <v>0.003564824360862718</v>
      </c>
    </row>
    <row r="719" spans="2:5" ht="15">
      <c r="B719" s="16">
        <f t="shared" si="44"/>
        <v>56.87999999999914</v>
      </c>
      <c r="C719" s="16">
        <f t="shared" si="45"/>
        <v>-0.002149550134462168</v>
      </c>
      <c r="D719" s="16">
        <f t="shared" si="46"/>
        <v>0.002424093358504425</v>
      </c>
      <c r="E719" s="16">
        <f t="shared" si="47"/>
        <v>0.003758751829543072</v>
      </c>
    </row>
    <row r="720" spans="2:5" ht="15">
      <c r="B720" s="16">
        <f t="shared" si="44"/>
        <v>56.95999999999914</v>
      </c>
      <c r="C720" s="16">
        <f t="shared" si="45"/>
        <v>-0.0022221944851770863</v>
      </c>
      <c r="D720" s="16">
        <f t="shared" si="46"/>
        <v>0.002246317799690258</v>
      </c>
      <c r="E720" s="16">
        <f t="shared" si="47"/>
        <v>0.0039384572535182925</v>
      </c>
    </row>
    <row r="721" spans="2:5" ht="15">
      <c r="B721" s="16">
        <f t="shared" si="44"/>
        <v>57.03999999999914</v>
      </c>
      <c r="C721" s="16">
        <f t="shared" si="45"/>
        <v>-0.0022869059365313513</v>
      </c>
      <c r="D721" s="16">
        <f t="shared" si="46"/>
        <v>0.0020633653247677497</v>
      </c>
      <c r="E721" s="16">
        <f t="shared" si="47"/>
        <v>0.004103526479499712</v>
      </c>
    </row>
    <row r="722" spans="2:5" ht="15">
      <c r="B722" s="16">
        <f t="shared" si="44"/>
        <v>57.11999999999914</v>
      </c>
      <c r="C722" s="16">
        <f t="shared" si="45"/>
        <v>-0.002343567162391548</v>
      </c>
      <c r="D722" s="16">
        <f t="shared" si="46"/>
        <v>0.001875879951776426</v>
      </c>
      <c r="E722" s="16">
        <f t="shared" si="47"/>
        <v>0.0042535968756418265</v>
      </c>
    </row>
    <row r="723" spans="2:5" ht="15">
      <c r="B723" s="16">
        <f t="shared" si="44"/>
        <v>57.199999999999136</v>
      </c>
      <c r="C723" s="16">
        <f t="shared" si="45"/>
        <v>-0.0023920879247395143</v>
      </c>
      <c r="D723" s="16">
        <f t="shared" si="46"/>
        <v>0.0016845129177972648</v>
      </c>
      <c r="E723" s="16">
        <f t="shared" si="47"/>
        <v>0.004388357909065607</v>
      </c>
    </row>
    <row r="724" spans="2:5" ht="15">
      <c r="B724" s="16">
        <f t="shared" si="44"/>
        <v>57.279999999999134</v>
      </c>
      <c r="C724" s="16">
        <f t="shared" si="45"/>
        <v>-0.0024324050559669606</v>
      </c>
      <c r="D724" s="16">
        <f t="shared" si="46"/>
        <v>0.001489920513319908</v>
      </c>
      <c r="E724" s="16">
        <f t="shared" si="47"/>
        <v>0.0045075515501312</v>
      </c>
    </row>
    <row r="725" spans="2:5" ht="15">
      <c r="B725" s="16">
        <f t="shared" si="44"/>
        <v>57.35999999999913</v>
      </c>
      <c r="C725" s="16">
        <f t="shared" si="45"/>
        <v>-0.00246448235474509</v>
      </c>
      <c r="D725" s="16">
        <f t="shared" si="46"/>
        <v>0.0012927619249403007</v>
      </c>
      <c r="E725" s="16">
        <f t="shared" si="47"/>
        <v>0.004610972504126424</v>
      </c>
    </row>
    <row r="726" spans="2:5" ht="15">
      <c r="B726" s="16">
        <f t="shared" si="44"/>
        <v>57.43999999999913</v>
      </c>
      <c r="C726" s="16">
        <f t="shared" si="45"/>
        <v>-0.002488310396780224</v>
      </c>
      <c r="D726" s="16">
        <f t="shared" si="46"/>
        <v>0.0010936970931978828</v>
      </c>
      <c r="E726" s="16">
        <f t="shared" si="47"/>
        <v>0.004698468271582255</v>
      </c>
    </row>
    <row r="727" spans="2:5" ht="15">
      <c r="B727" s="16">
        <f t="shared" si="44"/>
        <v>57.51999999999913</v>
      </c>
      <c r="C727" s="16">
        <f t="shared" si="45"/>
        <v>-0.002503906262023975</v>
      </c>
      <c r="D727" s="16">
        <f t="shared" si="46"/>
        <v>0.0008933845922359648</v>
      </c>
      <c r="E727" s="16">
        <f t="shared" si="47"/>
        <v>0.004769939038961132</v>
      </c>
    </row>
    <row r="728" spans="2:5" ht="15">
      <c r="B728" s="16">
        <f t="shared" si="44"/>
        <v>57.59999999999913</v>
      </c>
      <c r="C728" s="16">
        <f t="shared" si="45"/>
        <v>-0.0025113131801560917</v>
      </c>
      <c r="D728" s="16">
        <f t="shared" si="46"/>
        <v>0.0006924795378234775</v>
      </c>
      <c r="E728" s="16">
        <f t="shared" si="47"/>
        <v>0.00482533740198701</v>
      </c>
    </row>
    <row r="729" spans="2:5" ht="15">
      <c r="B729" s="16">
        <f t="shared" si="44"/>
        <v>57.679999999999126</v>
      </c>
      <c r="C729" s="16">
        <f t="shared" si="45"/>
        <v>-0.0025106000963990866</v>
      </c>
      <c r="D729" s="16">
        <f t="shared" si="46"/>
        <v>0.0004916315301115505</v>
      </c>
      <c r="E729" s="16">
        <f t="shared" si="47"/>
        <v>0.004864667924395934</v>
      </c>
    </row>
    <row r="730" spans="2:5" ht="15">
      <c r="B730" s="16">
        <f t="shared" si="44"/>
        <v>57.759999999999124</v>
      </c>
      <c r="C730" s="16">
        <f t="shared" si="45"/>
        <v>-0.0025018611599553664</v>
      </c>
      <c r="D730" s="16">
        <f t="shared" si="46"/>
        <v>0.0002914826373151212</v>
      </c>
      <c r="E730" s="16">
        <f t="shared" si="47"/>
        <v>0.004887986535381144</v>
      </c>
    </row>
    <row r="731" spans="2:5" ht="15">
      <c r="B731" s="16">
        <f t="shared" si="44"/>
        <v>57.83999999999912</v>
      </c>
      <c r="C731" s="16">
        <f t="shared" si="45"/>
        <v>-0.0024852151375793045</v>
      </c>
      <c r="D731" s="16">
        <f t="shared" si="46"/>
        <v>9.266542630877685E-05</v>
      </c>
      <c r="E731" s="16">
        <f t="shared" si="47"/>
        <v>0.0048953997694858465</v>
      </c>
    </row>
    <row r="732" spans="2:5" ht="15">
      <c r="B732" s="16">
        <f t="shared" si="44"/>
        <v>57.91999999999912</v>
      </c>
      <c r="C732" s="16">
        <f t="shared" si="45"/>
        <v>-0.002460804755007819</v>
      </c>
      <c r="D732" s="16">
        <f t="shared" si="46"/>
        <v>-0.00010419895409184867</v>
      </c>
      <c r="E732" s="16">
        <f t="shared" si="47"/>
        <v>0.004887063853158498</v>
      </c>
    </row>
    <row r="733" spans="2:5" ht="15">
      <c r="B733" s="16">
        <f t="shared" si="44"/>
        <v>57.99999999999912</v>
      </c>
      <c r="C733" s="16">
        <f t="shared" si="45"/>
        <v>-0.002428795969173071</v>
      </c>
      <c r="D733" s="16">
        <f t="shared" si="46"/>
        <v>-0.0002985026316256943</v>
      </c>
      <c r="E733" s="16">
        <f t="shared" si="47"/>
        <v>0.004863183642628443</v>
      </c>
    </row>
    <row r="734" spans="2:5" ht="15">
      <c r="B734" s="16">
        <f t="shared" si="44"/>
        <v>58.07999999999912</v>
      </c>
      <c r="C734" s="16">
        <f t="shared" si="45"/>
        <v>-0.00238937717430931</v>
      </c>
      <c r="D734" s="16">
        <f t="shared" si="46"/>
        <v>-0.0004896528055704391</v>
      </c>
      <c r="E734" s="16">
        <f t="shared" si="47"/>
        <v>0.004824011418182807</v>
      </c>
    </row>
    <row r="735" spans="2:5" ht="15">
      <c r="B735" s="16">
        <f t="shared" si="44"/>
        <v>58.159999999999116</v>
      </c>
      <c r="C735" s="16">
        <f t="shared" si="45"/>
        <v>-0.0023427583452422284</v>
      </c>
      <c r="D735" s="16">
        <f t="shared" si="46"/>
        <v>-0.0006770734731898173</v>
      </c>
      <c r="E735" s="16">
        <f t="shared" si="47"/>
        <v>0.004769845540327622</v>
      </c>
    </row>
    <row r="736" spans="2:5" ht="15">
      <c r="B736" s="16">
        <f t="shared" si="44"/>
        <v>58.239999999999114</v>
      </c>
      <c r="C736" s="16">
        <f t="shared" si="45"/>
        <v>-0.0022891701213130014</v>
      </c>
      <c r="D736" s="16">
        <f t="shared" si="46"/>
        <v>-0.0008602070828948574</v>
      </c>
      <c r="E736" s="16">
        <f t="shared" si="47"/>
        <v>0.004701028973696034</v>
      </c>
    </row>
    <row r="737" spans="2:5" ht="15">
      <c r="B737" s="16">
        <f t="shared" si="44"/>
        <v>58.31999999999911</v>
      </c>
      <c r="C737" s="16">
        <f t="shared" si="45"/>
        <v>-0.0022288628345400866</v>
      </c>
      <c r="D737" s="16">
        <f t="shared" si="46"/>
        <v>-0.0010385161096580643</v>
      </c>
      <c r="E737" s="16">
        <f t="shared" si="47"/>
        <v>0.004617947684923389</v>
      </c>
    </row>
    <row r="738" spans="2:5" ht="15">
      <c r="B738" s="16">
        <f t="shared" si="44"/>
        <v>58.39999999999911</v>
      </c>
      <c r="C738" s="16">
        <f t="shared" si="45"/>
        <v>-0.0021621054857595564</v>
      </c>
      <c r="D738" s="16">
        <f t="shared" si="46"/>
        <v>-0.0012114845485188288</v>
      </c>
      <c r="E738" s="16">
        <f t="shared" si="47"/>
        <v>0.004521028921041882</v>
      </c>
    </row>
    <row r="739" spans="2:5" ht="15">
      <c r="B739" s="16">
        <f t="shared" si="44"/>
        <v>58.47999999999911</v>
      </c>
      <c r="C739" s="16">
        <f t="shared" si="45"/>
        <v>-0.002089184672608864</v>
      </c>
      <c r="D739" s="16">
        <f t="shared" si="46"/>
        <v>-0.001378619322327538</v>
      </c>
      <c r="E739" s="16">
        <f t="shared" si="47"/>
        <v>0.004410739375255679</v>
      </c>
    </row>
    <row r="740" spans="2:5" ht="15">
      <c r="B740" s="16">
        <f t="shared" si="44"/>
        <v>58.55999999999911</v>
      </c>
      <c r="C740" s="16">
        <f t="shared" si="45"/>
        <v>-0.0020104034733293185</v>
      </c>
      <c r="D740" s="16">
        <f t="shared" si="46"/>
        <v>-0.0015394516001938834</v>
      </c>
      <c r="E740" s="16">
        <f t="shared" si="47"/>
        <v>0.004287583247240169</v>
      </c>
    </row>
    <row r="741" spans="2:5" ht="15">
      <c r="B741" s="16">
        <f t="shared" si="44"/>
        <v>58.639999999999105</v>
      </c>
      <c r="C741" s="16">
        <f t="shared" si="45"/>
        <v>-0.0019260802904589689</v>
      </c>
      <c r="D741" s="16">
        <f t="shared" si="46"/>
        <v>-0.0016935380234306009</v>
      </c>
      <c r="E741" s="16">
        <f t="shared" si="47"/>
        <v>0.004152100205365721</v>
      </c>
    </row>
    <row r="742" spans="2:5" ht="15">
      <c r="B742" s="16">
        <f t="shared" si="44"/>
        <v>58.719999999999104</v>
      </c>
      <c r="C742" s="16">
        <f t="shared" si="45"/>
        <v>-0.0018365476585698523</v>
      </c>
      <c r="D742" s="16">
        <f t="shared" si="46"/>
        <v>-0.0018404618361161891</v>
      </c>
      <c r="E742" s="16">
        <f t="shared" si="47"/>
        <v>0.004004863258476425</v>
      </c>
    </row>
    <row r="743" spans="2:5" ht="15">
      <c r="B743" s="16">
        <f t="shared" si="44"/>
        <v>58.7999999999991</v>
      </c>
      <c r="C743" s="16">
        <f t="shared" si="45"/>
        <v>-0.0017421510202716521</v>
      </c>
      <c r="D743" s="16">
        <f t="shared" si="46"/>
        <v>-0.0019798339177379215</v>
      </c>
      <c r="E743" s="16">
        <f t="shared" si="47"/>
        <v>0.0038464765450573913</v>
      </c>
    </row>
    <row r="744" spans="2:5" ht="15">
      <c r="B744" s="16">
        <f t="shared" si="44"/>
        <v>58.8799999999991</v>
      </c>
      <c r="C744" s="16">
        <f t="shared" si="45"/>
        <v>-0.001643247474757573</v>
      </c>
      <c r="D744" s="16">
        <f t="shared" si="46"/>
        <v>-0.002111293715718527</v>
      </c>
      <c r="E744" s="16">
        <f t="shared" si="47"/>
        <v>0.003677573047799909</v>
      </c>
    </row>
    <row r="745" spans="2:5" ht="15">
      <c r="B745" s="16">
        <f t="shared" si="44"/>
        <v>58.9599999999991</v>
      </c>
      <c r="C745" s="16">
        <f t="shared" si="45"/>
        <v>-0.0015402045032077319</v>
      </c>
      <c r="D745" s="16">
        <f t="shared" si="46"/>
        <v>-0.0022345100759751458</v>
      </c>
      <c r="E745" s="16">
        <f t="shared" si="47"/>
        <v>0.0034988122417218973</v>
      </c>
    </row>
    <row r="746" spans="2:5" ht="15">
      <c r="B746" s="16">
        <f t="shared" si="44"/>
        <v>59.0399999999991</v>
      </c>
      <c r="C746" s="16">
        <f t="shared" si="45"/>
        <v>-0.00143339867539061</v>
      </c>
      <c r="D746" s="16">
        <f t="shared" si="46"/>
        <v>-0.0023491819700063948</v>
      </c>
      <c r="E746" s="16">
        <f t="shared" si="47"/>
        <v>0.0033108776841213857</v>
      </c>
    </row>
    <row r="747" spans="2:5" ht="15">
      <c r="B747" s="16">
        <f t="shared" si="44"/>
        <v>59.119999999999095</v>
      </c>
      <c r="C747" s="16">
        <f t="shared" si="45"/>
        <v>-0.0013232143418141539</v>
      </c>
      <c r="D747" s="16">
        <f t="shared" si="46"/>
        <v>-0.002455039117351527</v>
      </c>
      <c r="E747" s="16">
        <f t="shared" si="47"/>
        <v>0.0031144745547332636</v>
      </c>
    </row>
    <row r="748" spans="2:5" ht="15">
      <c r="B748" s="16">
        <f t="shared" si="44"/>
        <v>59.19999999999909</v>
      </c>
      <c r="C748" s="16">
        <f t="shared" si="45"/>
        <v>-0.0012100423157751315</v>
      </c>
      <c r="D748" s="16">
        <f t="shared" si="46"/>
        <v>-0.0025518425026135375</v>
      </c>
      <c r="E748" s="16">
        <f t="shared" si="47"/>
        <v>0.0029103271545241807</v>
      </c>
    </row>
    <row r="749" spans="2:5" ht="15">
      <c r="B749" s="16">
        <f t="shared" si="44"/>
        <v>59.27999999999909</v>
      </c>
      <c r="C749" s="16">
        <f t="shared" si="45"/>
        <v>-0.0010942785496384738</v>
      </c>
      <c r="D749" s="16">
        <f t="shared" si="46"/>
        <v>-0.0026393847865846154</v>
      </c>
      <c r="E749" s="16">
        <f t="shared" si="47"/>
        <v>0.0026991763715974114</v>
      </c>
    </row>
    <row r="750" spans="2:5" ht="15">
      <c r="B750" s="16">
        <f t="shared" si="44"/>
        <v>59.35999999999909</v>
      </c>
      <c r="C750" s="16">
        <f t="shared" si="45"/>
        <v>-0.0009763228096477876</v>
      </c>
      <c r="D750" s="16">
        <f t="shared" si="46"/>
        <v>-0.0027174906113564385</v>
      </c>
      <c r="E750" s="16">
        <f t="shared" si="47"/>
        <v>0.0024817771226888965</v>
      </c>
    </row>
    <row r="751" spans="2:5" ht="15">
      <c r="B751" s="16">
        <f t="shared" si="44"/>
        <v>59.43999999999909</v>
      </c>
      <c r="C751" s="16">
        <f t="shared" si="45"/>
        <v>-0.0008565773535242653</v>
      </c>
      <c r="D751" s="16">
        <f t="shared" si="46"/>
        <v>-0.00278601679963838</v>
      </c>
      <c r="E751" s="16">
        <f t="shared" si="47"/>
        <v>0.0022588957787178262</v>
      </c>
    </row>
    <row r="752" spans="2:5" ht="15">
      <c r="B752" s="16">
        <f t="shared" si="44"/>
        <v>59.51999999999909</v>
      </c>
      <c r="C752" s="16">
        <f t="shared" si="45"/>
        <v>-0.0007354456150541248</v>
      </c>
      <c r="D752" s="16">
        <f t="shared" si="46"/>
        <v>-0.00284485244884271</v>
      </c>
      <c r="E752" s="16">
        <f t="shared" si="47"/>
        <v>0.0020313075828104093</v>
      </c>
    </row>
    <row r="753" spans="2:5" ht="15">
      <c r="B753" s="16">
        <f t="shared" si="44"/>
        <v>59.599999999999085</v>
      </c>
      <c r="C753" s="16">
        <f t="shared" si="45"/>
        <v>-0.0006133308997948374</v>
      </c>
      <c r="D753" s="16">
        <f t="shared" si="46"/>
        <v>-0.0028939189208262973</v>
      </c>
      <c r="E753" s="16">
        <f t="shared" si="47"/>
        <v>0.0017997940691443055</v>
      </c>
    </row>
    <row r="754" spans="2:5" ht="15">
      <c r="B754" s="16">
        <f t="shared" si="44"/>
        <v>59.67999999999908</v>
      </c>
      <c r="C754" s="16">
        <f t="shared" si="45"/>
        <v>-0.0004906350959480866</v>
      </c>
      <c r="D754" s="16">
        <f t="shared" si="46"/>
        <v>-0.0029331697285021443</v>
      </c>
      <c r="E754" s="16">
        <f t="shared" si="47"/>
        <v>0.0015651404908641339</v>
      </c>
    </row>
    <row r="755" spans="2:5" ht="15">
      <c r="B755" s="16">
        <f t="shared" si="44"/>
        <v>59.75999999999908</v>
      </c>
      <c r="C755" s="16">
        <f t="shared" si="45"/>
        <v>-0.0003677574043530727</v>
      </c>
      <c r="D755" s="16">
        <f t="shared" si="46"/>
        <v>-0.0029625903208503903</v>
      </c>
      <c r="E755" s="16">
        <f t="shared" si="47"/>
        <v>0.0013281332651961027</v>
      </c>
    </row>
    <row r="756" spans="2:5" ht="15">
      <c r="B756" s="16">
        <f t="shared" si="44"/>
        <v>59.83999999999908</v>
      </c>
      <c r="C756" s="16">
        <f t="shared" si="45"/>
        <v>-0.00024509309144786316</v>
      </c>
      <c r="D756" s="16">
        <f t="shared" si="46"/>
        <v>-0.0029821977681662192</v>
      </c>
      <c r="E756" s="16">
        <f t="shared" si="47"/>
        <v>0.0010895574437428052</v>
      </c>
    </row>
    <row r="757" spans="2:5" ht="15">
      <c r="B757" s="16">
        <f t="shared" si="44"/>
        <v>59.91999999999908</v>
      </c>
      <c r="C757" s="16">
        <f t="shared" si="45"/>
        <v>-0.00012303226892945832</v>
      </c>
      <c r="D757" s="16">
        <f t="shared" si="46"/>
        <v>-0.002992040349680576</v>
      </c>
      <c r="E757" s="16">
        <f t="shared" si="47"/>
        <v>0.0008501942157683591</v>
      </c>
    </row>
    <row r="758" spans="2:5" ht="15">
      <c r="B758" s="16">
        <f t="shared" si="44"/>
        <v>59.999999999999076</v>
      </c>
      <c r="C758" s="16">
        <f t="shared" si="45"/>
        <v>-1.9587037155986893E-06</v>
      </c>
      <c r="D758" s="16">
        <f t="shared" si="46"/>
        <v>-0.002992197045977824</v>
      </c>
      <c r="E758" s="16">
        <f t="shared" si="47"/>
        <v>0.0006108184520901332</v>
      </c>
    </row>
    <row r="759" spans="2:5" ht="15">
      <c r="B759" s="16">
        <f t="shared" si="44"/>
        <v>60.079999999999075</v>
      </c>
      <c r="C759" s="16">
        <f t="shared" si="45"/>
        <v>0.00011775133832638842</v>
      </c>
      <c r="D759" s="16">
        <f t="shared" si="46"/>
        <v>-0.0029827769389117126</v>
      </c>
      <c r="E759" s="16">
        <f t="shared" si="47"/>
        <v>0.0003721962969771962</v>
      </c>
    </row>
    <row r="760" spans="2:5" ht="15">
      <c r="B760" s="16">
        <f t="shared" si="44"/>
        <v>60.15999999999907</v>
      </c>
      <c r="C760" s="16">
        <f t="shared" si="45"/>
        <v>0.00023573021156566686</v>
      </c>
      <c r="D760" s="16">
        <f t="shared" si="46"/>
        <v>-0.002963918521986459</v>
      </c>
      <c r="E760" s="16">
        <f t="shared" si="47"/>
        <v>0.00013508281521827946</v>
      </c>
    </row>
    <row r="761" spans="2:5" ht="15">
      <c r="B761" s="16">
        <f t="shared" si="44"/>
        <v>60.23999999999907</v>
      </c>
      <c r="C761" s="16">
        <f t="shared" si="45"/>
        <v>0.00035161996954706726</v>
      </c>
      <c r="D761" s="16">
        <f t="shared" si="46"/>
        <v>-0.0029357889244226937</v>
      </c>
      <c r="E761" s="16">
        <f t="shared" si="47"/>
        <v>-9.978029873553603E-05</v>
      </c>
    </row>
    <row r="762" spans="2:5" ht="15">
      <c r="B762" s="16">
        <f t="shared" si="44"/>
        <v>60.31999999999907</v>
      </c>
      <c r="C762" s="16">
        <f t="shared" si="45"/>
        <v>0.00046507340068609757</v>
      </c>
      <c r="D762" s="16">
        <f t="shared" si="46"/>
        <v>-0.002898583052367806</v>
      </c>
      <c r="E762" s="16">
        <f t="shared" si="47"/>
        <v>-0.00033166694292496054</v>
      </c>
    </row>
    <row r="763" spans="2:5" ht="15">
      <c r="B763" s="16">
        <f t="shared" si="44"/>
        <v>60.39999999999907</v>
      </c>
      <c r="C763" s="16">
        <f t="shared" si="45"/>
        <v>0.0005757550178948157</v>
      </c>
      <c r="D763" s="16">
        <f t="shared" si="46"/>
        <v>-0.002852522650936221</v>
      </c>
      <c r="E763" s="16">
        <f t="shared" si="47"/>
        <v>-0.0005598687549998582</v>
      </c>
    </row>
    <row r="764" spans="2:5" ht="15">
      <c r="B764" s="16">
        <f t="shared" si="44"/>
        <v>60.479999999999066</v>
      </c>
      <c r="C764" s="16">
        <f t="shared" si="45"/>
        <v>0.0006833419994929749</v>
      </c>
      <c r="D764" s="16">
        <f t="shared" si="46"/>
        <v>-0.0027978552909767827</v>
      </c>
      <c r="E764" s="16">
        <f t="shared" si="47"/>
        <v>-0.0007836971782780008</v>
      </c>
    </row>
    <row r="765" spans="2:5" ht="15">
      <c r="B765" s="16">
        <f t="shared" si="44"/>
        <v>60.559999999999064</v>
      </c>
      <c r="C765" s="16">
        <f t="shared" si="45"/>
        <v>0.0007875250789446692</v>
      </c>
      <c r="D765" s="16">
        <f t="shared" si="46"/>
        <v>-0.0027348532846612093</v>
      </c>
      <c r="E765" s="16">
        <f t="shared" si="47"/>
        <v>-0.0010024854410508976</v>
      </c>
    </row>
    <row r="766" spans="2:5" ht="15">
      <c r="B766" s="16">
        <f t="shared" si="44"/>
        <v>60.63999999999906</v>
      </c>
      <c r="C766" s="16">
        <f t="shared" si="45"/>
        <v>0.0008880093811522978</v>
      </c>
      <c r="D766" s="16">
        <f t="shared" si="46"/>
        <v>-0.0026638125341690256</v>
      </c>
      <c r="E766" s="16">
        <f t="shared" si="47"/>
        <v>-0.0012155904437844197</v>
      </c>
    </row>
    <row r="767" spans="2:5" ht="15">
      <c r="B767" s="16">
        <f t="shared" si="44"/>
        <v>60.71999999999906</v>
      </c>
      <c r="C767" s="16">
        <f t="shared" si="45"/>
        <v>0.000984515203236338</v>
      </c>
      <c r="D767" s="16">
        <f t="shared" si="46"/>
        <v>-0.0025850513179101185</v>
      </c>
      <c r="E767" s="16">
        <f t="shared" si="47"/>
        <v>-0.0014223945492172292</v>
      </c>
    </row>
    <row r="768" spans="2:5" ht="15">
      <c r="B768" s="16">
        <f t="shared" si="44"/>
        <v>60.79999999999906</v>
      </c>
      <c r="C768" s="16">
        <f t="shared" si="45"/>
        <v>0.001076778737930508</v>
      </c>
      <c r="D768" s="16">
        <f t="shared" si="46"/>
        <v>-0.002498909018875678</v>
      </c>
      <c r="E768" s="16">
        <f t="shared" si="47"/>
        <v>-0.0016223072707272834</v>
      </c>
    </row>
    <row r="769" spans="2:5" ht="15">
      <c r="B769" s="16">
        <f t="shared" si="44"/>
        <v>60.87999999999906</v>
      </c>
      <c r="C769" s="16">
        <f t="shared" si="45"/>
        <v>0.0011645527379266847</v>
      </c>
      <c r="D769" s="16">
        <f t="shared" si="46"/>
        <v>-0.0024057447998415433</v>
      </c>
      <c r="E769" s="16">
        <f t="shared" si="47"/>
        <v>-0.0018147668547146068</v>
      </c>
    </row>
    <row r="770" spans="2:5" ht="15">
      <c r="B770" s="16">
        <f t="shared" si="44"/>
        <v>60.959999999999056</v>
      </c>
      <c r="C770" s="16">
        <f t="shared" si="45"/>
        <v>0.0012476071197117492</v>
      </c>
      <c r="D770" s="16">
        <f t="shared" si="46"/>
        <v>-0.002305936230264603</v>
      </c>
      <c r="E770" s="16">
        <f t="shared" si="47"/>
        <v>-0.0019992417531357752</v>
      </c>
    </row>
    <row r="771" spans="2:5" ht="15">
      <c r="B771" s="16">
        <f t="shared" si="44"/>
        <v>61.039999999999054</v>
      </c>
      <c r="C771" s="16">
        <f t="shared" si="45"/>
        <v>0.0013257295056486567</v>
      </c>
      <c r="D771" s="16">
        <f t="shared" si="46"/>
        <v>-0.0021998778698127104</v>
      </c>
      <c r="E771" s="16">
        <f t="shared" si="47"/>
        <v>-0.002175231982720792</v>
      </c>
    </row>
    <row r="772" spans="2:5" ht="15">
      <c r="B772" s="16">
        <f t="shared" si="44"/>
        <v>61.11999999999905</v>
      </c>
      <c r="C772" s="16">
        <f t="shared" si="45"/>
        <v>0.001398725703265753</v>
      </c>
      <c r="D772" s="16">
        <f t="shared" si="46"/>
        <v>-0.00208797981355145</v>
      </c>
      <c r="E772" s="16">
        <f t="shared" si="47"/>
        <v>-0.002342270367804908</v>
      </c>
    </row>
    <row r="773" spans="2:5" ht="15">
      <c r="B773" s="16">
        <f t="shared" si="44"/>
        <v>61.19999999999905</v>
      </c>
      <c r="C773" s="16">
        <f t="shared" si="45"/>
        <v>0.0014664201209310247</v>
      </c>
      <c r="D773" s="16">
        <f t="shared" si="46"/>
        <v>-0.001970666203876968</v>
      </c>
      <c r="E773" s="16">
        <f t="shared" si="47"/>
        <v>-0.0024999236641150657</v>
      </c>
    </row>
    <row r="774" spans="2:5" ht="15">
      <c r="B774" s="16">
        <f t="shared" si="44"/>
        <v>61.27999999999905</v>
      </c>
      <c r="C774" s="16">
        <f t="shared" si="45"/>
        <v>0.001528656119300844</v>
      </c>
      <c r="D774" s="16">
        <f t="shared" si="46"/>
        <v>-0.0018483737143329005</v>
      </c>
      <c r="E774" s="16">
        <f t="shared" si="47"/>
        <v>-0.0026477935612616976</v>
      </c>
    </row>
    <row r="775" spans="2:5" ht="15">
      <c r="B775" s="16">
        <f t="shared" si="44"/>
        <v>61.35999999999905</v>
      </c>
      <c r="C775" s="16">
        <f t="shared" si="45"/>
        <v>0.001585296298145201</v>
      </c>
      <c r="D775" s="16">
        <f t="shared" si="46"/>
        <v>-0.0017215500104812843</v>
      </c>
      <c r="E775" s="16">
        <f t="shared" si="47"/>
        <v>-0.0027855175621002</v>
      </c>
    </row>
    <row r="776" spans="2:5" ht="15">
      <c r="B776" s="16">
        <f t="shared" si="44"/>
        <v>61.439999999999046</v>
      </c>
      <c r="C776" s="16">
        <f t="shared" si="45"/>
        <v>0.0016362227183627177</v>
      </c>
      <c r="D776" s="16">
        <f t="shared" si="46"/>
        <v>-0.0015906521930122669</v>
      </c>
      <c r="E776" s="16">
        <f t="shared" si="47"/>
        <v>-0.0029127697375411813</v>
      </c>
    </row>
    <row r="777" spans="2:5" ht="15">
      <c r="B777" s="16">
        <f aca="true" t="shared" si="48" ref="B777:B840">B776+B$4</f>
        <v>61.519999999999044</v>
      </c>
      <c r="C777" s="16">
        <f aca="true" t="shared" si="49" ref="C777:C840">-(E776*B$2+D776*B$3*2*SQRT(B$1*B$2))/B$1</f>
        <v>0.0016813370592082362</v>
      </c>
      <c r="D777" s="16">
        <f aca="true" t="shared" si="50" ref="D777:D840">D776+C777*B$4</f>
        <v>-0.0014561452282756079</v>
      </c>
      <c r="E777" s="16">
        <f aca="true" t="shared" si="51" ref="E777:E840">E776+D777*B$4</f>
        <v>-0.00302926135580323</v>
      </c>
    </row>
    <row r="778" spans="2:5" ht="15">
      <c r="B778" s="16">
        <f t="shared" si="48"/>
        <v>61.59999999999904</v>
      </c>
      <c r="C778" s="16">
        <f t="shared" si="49"/>
        <v>0.001720560710962838</v>
      </c>
      <c r="D778" s="16">
        <f t="shared" si="50"/>
        <v>-0.001318500371398581</v>
      </c>
      <c r="E778" s="16">
        <f t="shared" si="51"/>
        <v>-0.0031347413855151163</v>
      </c>
    </row>
    <row r="779" spans="2:5" ht="15">
      <c r="B779" s="16">
        <f t="shared" si="48"/>
        <v>61.67999999999904</v>
      </c>
      <c r="C779" s="16">
        <f t="shared" si="49"/>
        <v>0.0017538348034801417</v>
      </c>
      <c r="D779" s="16">
        <f t="shared" si="50"/>
        <v>-0.0011781935871201697</v>
      </c>
      <c r="E779" s="16">
        <f t="shared" si="51"/>
        <v>-0.00322899687248473</v>
      </c>
    </row>
    <row r="780" spans="2:5" ht="15">
      <c r="B780" s="16">
        <f t="shared" si="48"/>
        <v>61.75999999999904</v>
      </c>
      <c r="C780" s="16">
        <f t="shared" si="49"/>
        <v>0.001781120171243</v>
      </c>
      <c r="D780" s="16">
        <f t="shared" si="50"/>
        <v>-0.0010357039734207297</v>
      </c>
      <c r="E780" s="16">
        <f t="shared" si="51"/>
        <v>-0.0033118531903583884</v>
      </c>
    </row>
    <row r="781" spans="2:5" ht="15">
      <c r="B781" s="16">
        <f t="shared" si="48"/>
        <v>61.83999999999904</v>
      </c>
      <c r="C781" s="16">
        <f t="shared" si="49"/>
        <v>0.001802397255760724</v>
      </c>
      <c r="D781" s="16">
        <f t="shared" si="50"/>
        <v>-0.0008915121929598717</v>
      </c>
      <c r="E781" s="16">
        <f t="shared" si="51"/>
        <v>-0.003383174165795178</v>
      </c>
    </row>
    <row r="782" spans="2:5" ht="15">
      <c r="B782" s="16">
        <f t="shared" si="48"/>
        <v>61.919999999999035</v>
      </c>
      <c r="C782" s="16">
        <f t="shared" si="49"/>
        <v>0.001817665946328072</v>
      </c>
      <c r="D782" s="16">
        <f t="shared" si="50"/>
        <v>-0.000746098917253626</v>
      </c>
      <c r="E782" s="16">
        <f t="shared" si="51"/>
        <v>-0.003442862079175468</v>
      </c>
    </row>
    <row r="783" spans="2:5" ht="15">
      <c r="B783" s="16">
        <f t="shared" si="48"/>
        <v>61.999999999999034</v>
      </c>
      <c r="C783" s="16">
        <f t="shared" si="49"/>
        <v>0.00182694536035293</v>
      </c>
      <c r="D783" s="16">
        <f t="shared" si="50"/>
        <v>-0.0005999432884253916</v>
      </c>
      <c r="E783" s="16">
        <f t="shared" si="51"/>
        <v>-0.003490857542249499</v>
      </c>
    </row>
    <row r="784" spans="2:5" ht="15">
      <c r="B784" s="16">
        <f t="shared" si="48"/>
        <v>62.07999999999903</v>
      </c>
      <c r="C784" s="16">
        <f t="shared" si="49"/>
        <v>0.00183027356463934</v>
      </c>
      <c r="D784" s="16">
        <f t="shared" si="50"/>
        <v>-0.00045352140325424437</v>
      </c>
      <c r="E784" s="16">
        <f t="shared" si="51"/>
        <v>-0.003527139254509839</v>
      </c>
    </row>
    <row r="785" spans="2:5" ht="15">
      <c r="B785" s="16">
        <f t="shared" si="48"/>
        <v>62.15999999999903</v>
      </c>
      <c r="C785" s="16">
        <f t="shared" si="49"/>
        <v>0.0018277072391857823</v>
      </c>
      <c r="D785" s="16">
        <f t="shared" si="50"/>
        <v>-0.0003073048241193818</v>
      </c>
      <c r="E785" s="16">
        <f t="shared" si="51"/>
        <v>-0.0035517236404393896</v>
      </c>
    </row>
    <row r="786" spans="2:5" ht="15">
      <c r="B786" s="16">
        <f t="shared" si="48"/>
        <v>62.23999999999903</v>
      </c>
      <c r="C786" s="16">
        <f t="shared" si="49"/>
        <v>0.0018193212852249255</v>
      </c>
      <c r="D786" s="16">
        <f t="shared" si="50"/>
        <v>-0.00016175912130138772</v>
      </c>
      <c r="E786" s="16">
        <f t="shared" si="51"/>
        <v>-0.0035646643701435004</v>
      </c>
    </row>
    <row r="787" spans="2:5" ht="15">
      <c r="B787" s="16">
        <f t="shared" si="48"/>
        <v>62.31999999999903</v>
      </c>
      <c r="C787" s="16">
        <f t="shared" si="49"/>
        <v>0.0018052083793899478</v>
      </c>
      <c r="D787" s="16">
        <f t="shared" si="50"/>
        <v>-1.73424509501919E-05</v>
      </c>
      <c r="E787" s="16">
        <f t="shared" si="51"/>
        <v>-0.003566051766219516</v>
      </c>
    </row>
    <row r="788" spans="2:5" ht="15">
      <c r="B788" s="16">
        <f t="shared" si="48"/>
        <v>62.399999999999025</v>
      </c>
      <c r="C788" s="16">
        <f t="shared" si="49"/>
        <v>0.0017854784760436132</v>
      </c>
      <c r="D788" s="16">
        <f t="shared" si="50"/>
        <v>0.00012549582713329717</v>
      </c>
      <c r="E788" s="16">
        <f t="shared" si="51"/>
        <v>-0.0035560121000488523</v>
      </c>
    </row>
    <row r="789" spans="2:5" ht="15">
      <c r="B789" s="16">
        <f t="shared" si="48"/>
        <v>62.47999999999902</v>
      </c>
      <c r="C789" s="16">
        <f t="shared" si="49"/>
        <v>0.0017602582599491124</v>
      </c>
      <c r="D789" s="16">
        <f t="shared" si="50"/>
        <v>0.00026631648792922616</v>
      </c>
      <c r="E789" s="16">
        <f t="shared" si="51"/>
        <v>-0.0035347067810145142</v>
      </c>
    </row>
    <row r="790" spans="2:5" ht="15">
      <c r="B790" s="16">
        <f t="shared" si="48"/>
        <v>62.55999999999902</v>
      </c>
      <c r="C790" s="16">
        <f t="shared" si="49"/>
        <v>0.001729690551595949</v>
      </c>
      <c r="D790" s="16">
        <f t="shared" si="50"/>
        <v>0.00040469173205690207</v>
      </c>
      <c r="E790" s="16">
        <f t="shared" si="51"/>
        <v>-0.003502331442449962</v>
      </c>
    </row>
    <row r="791" spans="2:5" ht="15">
      <c r="B791" s="16">
        <f t="shared" si="48"/>
        <v>62.63999999999902</v>
      </c>
      <c r="C791" s="16">
        <f t="shared" si="49"/>
        <v>0.001693933667619468</v>
      </c>
      <c r="D791" s="16">
        <f t="shared" si="50"/>
        <v>0.0005402064254664595</v>
      </c>
      <c r="E791" s="16">
        <f t="shared" si="51"/>
        <v>-0.0034591149284126455</v>
      </c>
    </row>
    <row r="792" spans="2:5" ht="15">
      <c r="B792" s="16">
        <f t="shared" si="48"/>
        <v>62.71999999999902</v>
      </c>
      <c r="C792" s="16">
        <f t="shared" si="49"/>
        <v>0.0016531607388687469</v>
      </c>
      <c r="D792" s="16">
        <f t="shared" si="50"/>
        <v>0.0006724592845759592</v>
      </c>
      <c r="E792" s="16">
        <f t="shared" si="51"/>
        <v>-0.003405318185646569</v>
      </c>
    </row>
    <row r="793" spans="2:5" ht="15">
      <c r="B793" s="16">
        <f t="shared" si="48"/>
        <v>62.79999999999902</v>
      </c>
      <c r="C793" s="16">
        <f t="shared" si="49"/>
        <v>0.0016075589887841815</v>
      </c>
      <c r="D793" s="16">
        <f t="shared" si="50"/>
        <v>0.0008010640036786937</v>
      </c>
      <c r="E793" s="16">
        <f t="shared" si="51"/>
        <v>-0.0033412330653522734</v>
      </c>
    </row>
    <row r="794" spans="2:5" ht="15">
      <c r="B794" s="16">
        <f t="shared" si="48"/>
        <v>62.879999999999015</v>
      </c>
      <c r="C794" s="16">
        <f t="shared" si="49"/>
        <v>0.0015573289748430066</v>
      </c>
      <c r="D794" s="16">
        <f t="shared" si="50"/>
        <v>0.0009256503216661342</v>
      </c>
      <c r="E794" s="16">
        <f t="shared" si="51"/>
        <v>-0.0032671810396189827</v>
      </c>
    </row>
    <row r="795" spans="2:5" ht="15">
      <c r="B795" s="16">
        <f t="shared" si="48"/>
        <v>62.95999999999901</v>
      </c>
      <c r="C795" s="16">
        <f t="shared" si="49"/>
        <v>0.0015026837959179649</v>
      </c>
      <c r="D795" s="16">
        <f t="shared" si="50"/>
        <v>0.0010458650253395714</v>
      </c>
      <c r="E795" s="16">
        <f t="shared" si="51"/>
        <v>-0.003183511837591817</v>
      </c>
    </row>
    <row r="796" spans="2:5" ht="15">
      <c r="B796" s="16">
        <f t="shared" si="48"/>
        <v>63.03999999999901</v>
      </c>
      <c r="C796" s="16">
        <f t="shared" si="49"/>
        <v>0.0014438482684712183</v>
      </c>
      <c r="D796" s="16">
        <f t="shared" si="50"/>
        <v>0.0011613728868172688</v>
      </c>
      <c r="E796" s="16">
        <f t="shared" si="51"/>
        <v>-0.0030906020066464356</v>
      </c>
    </row>
    <row r="797" spans="2:5" ht="15">
      <c r="B797" s="16">
        <f t="shared" si="48"/>
        <v>63.11999999999901</v>
      </c>
      <c r="C797" s="16">
        <f t="shared" si="49"/>
        <v>0.0013810580745722803</v>
      </c>
      <c r="D797" s="16">
        <f t="shared" si="50"/>
        <v>0.0012718575327830513</v>
      </c>
      <c r="E797" s="16">
        <f t="shared" si="51"/>
        <v>-0.0029888534040237915</v>
      </c>
    </row>
    <row r="798" spans="2:5" ht="15">
      <c r="B798" s="16">
        <f t="shared" si="48"/>
        <v>63.19999999999901</v>
      </c>
      <c r="C798" s="16">
        <f t="shared" si="49"/>
        <v>0.0013145588847850783</v>
      </c>
      <c r="D798" s="16">
        <f t="shared" si="50"/>
        <v>0.0013770222435658577</v>
      </c>
      <c r="E798" s="16">
        <f t="shared" si="51"/>
        <v>-0.002878691624538523</v>
      </c>
    </row>
    <row r="799" spans="2:5" ht="15">
      <c r="B799" s="16">
        <f t="shared" si="48"/>
        <v>63.279999999999006</v>
      </c>
      <c r="C799" s="16">
        <f t="shared" si="49"/>
        <v>0.001244605459015235</v>
      </c>
      <c r="D799" s="16">
        <f t="shared" si="50"/>
        <v>0.0014765906802870765</v>
      </c>
      <c r="E799" s="16">
        <f t="shared" si="51"/>
        <v>-0.0027605643701155568</v>
      </c>
    </row>
    <row r="800" spans="2:5" ht="15">
      <c r="B800" s="16">
        <f t="shared" si="48"/>
        <v>63.359999999999005</v>
      </c>
      <c r="C800" s="16">
        <f t="shared" si="49"/>
        <v>0.0011714607284442086</v>
      </c>
      <c r="D800" s="16">
        <f t="shared" si="50"/>
        <v>0.0015703075385626133</v>
      </c>
      <c r="E800" s="16">
        <f t="shared" si="51"/>
        <v>-0.002634939767030548</v>
      </c>
    </row>
    <row r="801" spans="2:5" ht="15">
      <c r="B801" s="16">
        <f t="shared" si="48"/>
        <v>63.439999999999</v>
      </c>
      <c r="C801" s="16">
        <f t="shared" si="49"/>
        <v>0.001095394861702078</v>
      </c>
      <c r="D801" s="16">
        <f t="shared" si="50"/>
        <v>0.0016579391274987795</v>
      </c>
      <c r="E801" s="16">
        <f t="shared" si="51"/>
        <v>-0.0025023046368306454</v>
      </c>
    </row>
    <row r="802" spans="2:5" ht="15">
      <c r="B802" s="16">
        <f t="shared" si="48"/>
        <v>63.519999999999</v>
      </c>
      <c r="C802" s="16">
        <f t="shared" si="49"/>
        <v>0.0010166843184455437</v>
      </c>
      <c r="D802" s="16">
        <f t="shared" si="50"/>
        <v>0.001739273872974423</v>
      </c>
      <c r="E802" s="16">
        <f t="shared" si="51"/>
        <v>-0.0023631627269926916</v>
      </c>
    </row>
    <row r="803" spans="2:5" ht="15">
      <c r="B803" s="16">
        <f t="shared" si="48"/>
        <v>63.599999999999</v>
      </c>
      <c r="C803" s="16">
        <f t="shared" si="49"/>
        <v>0.0009356108935121848</v>
      </c>
      <c r="D803" s="16">
        <f t="shared" si="50"/>
        <v>0.0018141227444553978</v>
      </c>
      <c r="E803" s="16">
        <f t="shared" si="51"/>
        <v>-0.00221803290743626</v>
      </c>
    </row>
    <row r="804" spans="2:5" ht="15">
      <c r="B804" s="16">
        <f t="shared" si="48"/>
        <v>63.679999999999</v>
      </c>
      <c r="C804" s="16">
        <f t="shared" si="49"/>
        <v>0.0008524607548162974</v>
      </c>
      <c r="D804" s="16">
        <f t="shared" si="50"/>
        <v>0.0018823196048407015</v>
      </c>
      <c r="E804" s="16">
        <f t="shared" si="51"/>
        <v>-0.0020674473390490038</v>
      </c>
    </row>
    <row r="805" spans="2:5" ht="15">
      <c r="B805" s="16">
        <f t="shared" si="48"/>
        <v>63.759999999998996</v>
      </c>
      <c r="C805" s="16">
        <f t="shared" si="49"/>
        <v>0.0007675234781358534</v>
      </c>
      <c r="D805" s="16">
        <f t="shared" si="50"/>
        <v>0.0019437214830915698</v>
      </c>
      <c r="E805" s="16">
        <f t="shared" si="51"/>
        <v>-0.0019119496204016782</v>
      </c>
    </row>
    <row r="806" spans="2:5" ht="15">
      <c r="B806" s="16">
        <f t="shared" si="48"/>
        <v>63.839999999998994</v>
      </c>
      <c r="C806" s="16">
        <f t="shared" si="49"/>
        <v>0.0006810910819144346</v>
      </c>
      <c r="D806" s="16">
        <f t="shared" si="50"/>
        <v>0.0019982087696447247</v>
      </c>
      <c r="E806" s="16">
        <f t="shared" si="51"/>
        <v>-0.0017520929188301001</v>
      </c>
    </row>
    <row r="807" spans="2:5" ht="15">
      <c r="B807" s="16">
        <f t="shared" si="48"/>
        <v>63.91999999999899</v>
      </c>
      <c r="C807" s="16">
        <f t="shared" si="49"/>
        <v>0.0005934570651666075</v>
      </c>
      <c r="D807" s="16">
        <f t="shared" si="50"/>
        <v>0.0020456853348580534</v>
      </c>
      <c r="E807" s="16">
        <f t="shared" si="51"/>
        <v>-0.0015884380920414558</v>
      </c>
    </row>
    <row r="808" spans="2:5" ht="15">
      <c r="B808" s="16">
        <f t="shared" si="48"/>
        <v>63.99999999999899</v>
      </c>
      <c r="C808" s="16">
        <f t="shared" si="49"/>
        <v>0.0005049154515303273</v>
      </c>
      <c r="D808" s="16">
        <f t="shared" si="50"/>
        <v>0.0020860785709804794</v>
      </c>
      <c r="E808" s="16">
        <f t="shared" si="51"/>
        <v>-0.0014215518063630174</v>
      </c>
    </row>
    <row r="809" spans="2:5" ht="15">
      <c r="B809" s="16">
        <f t="shared" si="48"/>
        <v>64.07999999999899</v>
      </c>
      <c r="C809" s="16">
        <f t="shared" si="49"/>
        <v>0.00041575984245586074</v>
      </c>
      <c r="D809" s="16">
        <f t="shared" si="50"/>
        <v>0.0021193393583769484</v>
      </c>
      <c r="E809" s="16">
        <f t="shared" si="51"/>
        <v>-0.0012520046576928617</v>
      </c>
    </row>
    <row r="810" spans="2:5" ht="15">
      <c r="B810" s="16">
        <f t="shared" si="48"/>
        <v>64.15999999999899</v>
      </c>
      <c r="C810" s="16">
        <f t="shared" si="49"/>
        <v>0.0003262824824576534</v>
      </c>
      <c r="D810" s="16">
        <f t="shared" si="50"/>
        <v>0.002145441956973561</v>
      </c>
      <c r="E810" s="16">
        <f t="shared" si="51"/>
        <v>-0.0010803693011349768</v>
      </c>
    </row>
    <row r="811" spans="2:5" ht="15">
      <c r="B811" s="16">
        <f t="shared" si="48"/>
        <v>64.23999999999899</v>
      </c>
      <c r="C811" s="16">
        <f t="shared" si="49"/>
        <v>0.00023677333928385998</v>
      </c>
      <c r="D811" s="16">
        <f t="shared" si="50"/>
        <v>0.0021643838241162698</v>
      </c>
      <c r="E811" s="16">
        <f t="shared" si="51"/>
        <v>-0.0009072185952056752</v>
      </c>
    </row>
    <row r="812" spans="2:5" ht="15">
      <c r="B812" s="16">
        <f t="shared" si="48"/>
        <v>64.31999999999898</v>
      </c>
      <c r="C812" s="16">
        <f t="shared" si="49"/>
        <v>0.0001475192017782203</v>
      </c>
      <c r="D812" s="16">
        <f t="shared" si="50"/>
        <v>0.002176185360258527</v>
      </c>
      <c r="E812" s="16">
        <f t="shared" si="51"/>
        <v>-0.000733123766384993</v>
      </c>
    </row>
    <row r="813" spans="2:5" ht="15">
      <c r="B813" s="16">
        <f t="shared" si="48"/>
        <v>64.39999999999898</v>
      </c>
      <c r="C813" s="16">
        <f t="shared" si="49"/>
        <v>5.880279812095756E-05</v>
      </c>
      <c r="D813" s="16">
        <f t="shared" si="50"/>
        <v>0.0021808895841082037</v>
      </c>
      <c r="E813" s="16">
        <f t="shared" si="51"/>
        <v>-0.0005586525996563367</v>
      </c>
    </row>
    <row r="814" spans="2:5" ht="15">
      <c r="B814" s="16">
        <f t="shared" si="48"/>
        <v>64.47999999999898</v>
      </c>
      <c r="C814" s="16">
        <f t="shared" si="49"/>
        <v>-2.9098062960235737E-05</v>
      </c>
      <c r="D814" s="16">
        <f t="shared" si="50"/>
        <v>0.0021785617390713847</v>
      </c>
      <c r="E814" s="16">
        <f t="shared" si="51"/>
        <v>-0.0003843676605306259</v>
      </c>
    </row>
    <row r="815" spans="2:5" ht="15">
      <c r="B815" s="16">
        <f t="shared" si="48"/>
        <v>64.55999999999898</v>
      </c>
      <c r="C815" s="16">
        <f t="shared" si="49"/>
        <v>-0.00011591132552087388</v>
      </c>
      <c r="D815" s="16">
        <f t="shared" si="50"/>
        <v>0.0021692888330297148</v>
      </c>
      <c r="E815" s="16">
        <f t="shared" si="51"/>
        <v>-0.00021082455388824872</v>
      </c>
    </row>
    <row r="816" spans="2:5" ht="15">
      <c r="B816" s="16">
        <f t="shared" si="48"/>
        <v>64.63999999999898</v>
      </c>
      <c r="C816" s="16">
        <f t="shared" si="49"/>
        <v>-0.00020137149189338837</v>
      </c>
      <c r="D816" s="16">
        <f t="shared" si="50"/>
        <v>0.0021531791136782438</v>
      </c>
      <c r="E816" s="16">
        <f t="shared" si="51"/>
        <v>-3.85702247939892E-05</v>
      </c>
    </row>
    <row r="817" spans="2:5" ht="15">
      <c r="B817" s="16">
        <f t="shared" si="48"/>
        <v>64.71999999999898</v>
      </c>
      <c r="C817" s="16">
        <f t="shared" si="49"/>
        <v>-0.00028522039808123067</v>
      </c>
      <c r="D817" s="16">
        <f t="shared" si="50"/>
        <v>0.0021303614818317454</v>
      </c>
      <c r="E817" s="16">
        <f t="shared" si="51"/>
        <v>0.00013185869375255044</v>
      </c>
    </row>
    <row r="818" spans="2:5" ht="15">
      <c r="B818" s="16">
        <f t="shared" si="48"/>
        <v>64.79999999999897</v>
      </c>
      <c r="C818" s="16">
        <f t="shared" si="49"/>
        <v>-0.0003672079569126451</v>
      </c>
      <c r="D818" s="16">
        <f t="shared" si="50"/>
        <v>0.002100984845278734</v>
      </c>
      <c r="E818" s="16">
        <f t="shared" si="51"/>
        <v>0.0002999374813748492</v>
      </c>
    </row>
    <row r="819" spans="2:5" ht="15">
      <c r="B819" s="16">
        <f t="shared" si="48"/>
        <v>64.87999999999897</v>
      </c>
      <c r="C819" s="16">
        <f t="shared" si="49"/>
        <v>-0.00044709286694077704</v>
      </c>
      <c r="D819" s="16">
        <f t="shared" si="50"/>
        <v>0.0020652174159234717</v>
      </c>
      <c r="E819" s="16">
        <f t="shared" si="51"/>
        <v>0.0004651548746487269</v>
      </c>
    </row>
    <row r="820" spans="2:5" ht="15">
      <c r="B820" s="16">
        <f t="shared" si="48"/>
        <v>64.95999999999897</v>
      </c>
      <c r="C820" s="16">
        <f t="shared" si="49"/>
        <v>-0.0005246432852091726</v>
      </c>
      <c r="D820" s="16">
        <f t="shared" si="50"/>
        <v>0.002023245953106738</v>
      </c>
      <c r="E820" s="16">
        <f t="shared" si="51"/>
        <v>0.0006270145508972659</v>
      </c>
    </row>
    <row r="821" spans="2:5" ht="15">
      <c r="B821" s="16">
        <f t="shared" si="48"/>
        <v>65.03999999999897</v>
      </c>
      <c r="C821" s="16">
        <f t="shared" si="49"/>
        <v>-0.0005996374621386358</v>
      </c>
      <c r="D821" s="16">
        <f t="shared" si="50"/>
        <v>0.001975274956135647</v>
      </c>
      <c r="E821" s="16">
        <f t="shared" si="51"/>
        <v>0.0007850365473881177</v>
      </c>
    </row>
    <row r="822" spans="2:5" ht="15">
      <c r="B822" s="16">
        <f t="shared" si="48"/>
        <v>65.11999999999897</v>
      </c>
      <c r="C822" s="16">
        <f t="shared" si="49"/>
        <v>-0.0006718643369323541</v>
      </c>
      <c r="D822" s="16">
        <f t="shared" si="50"/>
        <v>0.0019215258091810588</v>
      </c>
      <c r="E822" s="16">
        <f t="shared" si="51"/>
        <v>0.0009387586121226024</v>
      </c>
    </row>
    <row r="823" spans="2:5" ht="15">
      <c r="B823" s="16">
        <f t="shared" si="48"/>
        <v>65.19999999999897</v>
      </c>
      <c r="C823" s="16">
        <f t="shared" si="49"/>
        <v>-0.0007411240920406801</v>
      </c>
      <c r="D823" s="16">
        <f t="shared" si="50"/>
        <v>0.0018622358818178044</v>
      </c>
      <c r="E823" s="16">
        <f t="shared" si="51"/>
        <v>0.0010877374826680267</v>
      </c>
    </row>
    <row r="824" spans="2:5" ht="15">
      <c r="B824" s="16">
        <f t="shared" si="48"/>
        <v>65.27999999999896</v>
      </c>
      <c r="C824" s="16">
        <f t="shared" si="49"/>
        <v>-0.0008072286653744693</v>
      </c>
      <c r="D824" s="16">
        <f t="shared" si="50"/>
        <v>0.001797657588587847</v>
      </c>
      <c r="E824" s="16">
        <f t="shared" si="51"/>
        <v>0.0012315500897550544</v>
      </c>
    </row>
    <row r="825" spans="2:5" ht="15">
      <c r="B825" s="16">
        <f t="shared" si="48"/>
        <v>65.35999999999896</v>
      </c>
      <c r="C825" s="16">
        <f t="shared" si="49"/>
        <v>-0.0008700022191059119</v>
      </c>
      <c r="D825" s="16">
        <f t="shared" si="50"/>
        <v>0.001728057411059374</v>
      </c>
      <c r="E825" s="16">
        <f t="shared" si="51"/>
        <v>0.0013697946826398042</v>
      </c>
    </row>
    <row r="826" spans="2:5" ht="15">
      <c r="B826" s="16">
        <f t="shared" si="48"/>
        <v>65.43999999999896</v>
      </c>
      <c r="C826" s="16">
        <f t="shared" si="49"/>
        <v>-0.0009292815640478526</v>
      </c>
      <c r="D826" s="16">
        <f t="shared" si="50"/>
        <v>0.0016537148859355458</v>
      </c>
      <c r="E826" s="16">
        <f t="shared" si="51"/>
        <v>0.0015020918735146479</v>
      </c>
    </row>
    <row r="827" spans="2:5" ht="15">
      <c r="B827" s="16">
        <f t="shared" si="48"/>
        <v>65.51999999999896</v>
      </c>
      <c r="C827" s="16">
        <f t="shared" si="49"/>
        <v>-0.0009849165387561564</v>
      </c>
      <c r="D827" s="16">
        <f t="shared" si="50"/>
        <v>0.0015749215628350533</v>
      </c>
      <c r="E827" s="16">
        <f t="shared" si="51"/>
        <v>0.0016280855985414521</v>
      </c>
    </row>
    <row r="828" spans="2:5" ht="15">
      <c r="B828" s="16">
        <f t="shared" si="48"/>
        <v>65.59999999999896</v>
      </c>
      <c r="C828" s="16">
        <f t="shared" si="49"/>
        <v>-0.0010367703426542424</v>
      </c>
      <c r="D828" s="16">
        <f t="shared" si="50"/>
        <v>0.001491979935422714</v>
      </c>
      <c r="E828" s="16">
        <f t="shared" si="51"/>
        <v>0.0017474439933752692</v>
      </c>
    </row>
    <row r="829" spans="2:5" ht="15">
      <c r="B829" s="16">
        <f t="shared" si="48"/>
        <v>65.67999999999896</v>
      </c>
      <c r="C829" s="16">
        <f t="shared" si="49"/>
        <v>-0.0010847198226339684</v>
      </c>
      <c r="D829" s="16">
        <f t="shared" si="50"/>
        <v>0.0014052023496119964</v>
      </c>
      <c r="E829" s="16">
        <f t="shared" si="51"/>
        <v>0.001859860181344229</v>
      </c>
    </row>
    <row r="830" spans="2:5" ht="15">
      <c r="B830" s="16">
        <f t="shared" si="48"/>
        <v>65.75999999999895</v>
      </c>
      <c r="C830" s="16">
        <f t="shared" si="49"/>
        <v>-0.001128655712742097</v>
      </c>
      <c r="D830" s="16">
        <f t="shared" si="50"/>
        <v>0.0013149098925926287</v>
      </c>
      <c r="E830" s="16">
        <f t="shared" si="51"/>
        <v>0.0019650529727516393</v>
      </c>
    </row>
    <row r="831" spans="2:5" ht="15">
      <c r="B831" s="16">
        <f t="shared" si="48"/>
        <v>65.83999999999895</v>
      </c>
      <c r="C831" s="16">
        <f t="shared" si="49"/>
        <v>-0.0011684828267161241</v>
      </c>
      <c r="D831" s="16">
        <f t="shared" si="50"/>
        <v>0.0012214312664553387</v>
      </c>
      <c r="E831" s="16">
        <f t="shared" si="51"/>
        <v>0.0020627674740680666</v>
      </c>
    </row>
    <row r="832" spans="2:5" ht="15">
      <c r="B832" s="16">
        <f t="shared" si="48"/>
        <v>65.91999999999895</v>
      </c>
      <c r="C832" s="16">
        <f t="shared" si="49"/>
        <v>-0.0012041202032868018</v>
      </c>
      <c r="D832" s="16">
        <f t="shared" si="50"/>
        <v>0.0011251016501923946</v>
      </c>
      <c r="E832" s="16">
        <f t="shared" si="51"/>
        <v>0.002152775606083458</v>
      </c>
    </row>
    <row r="833" spans="2:5" ht="15">
      <c r="B833" s="16">
        <f t="shared" si="48"/>
        <v>65.99999999999895</v>
      </c>
      <c r="C833" s="16">
        <f t="shared" si="49"/>
        <v>-0.0012355012043167724</v>
      </c>
      <c r="D833" s="16">
        <f t="shared" si="50"/>
        <v>0.0010262615538470527</v>
      </c>
      <c r="E833" s="16">
        <f t="shared" si="51"/>
        <v>0.0022348765303912225</v>
      </c>
    </row>
    <row r="834" spans="2:5" ht="15">
      <c r="B834" s="16">
        <f t="shared" si="48"/>
        <v>66.07999999999895</v>
      </c>
      <c r="C834" s="16">
        <f t="shared" si="49"/>
        <v>-0.00126257356599487</v>
      </c>
      <c r="D834" s="16">
        <f t="shared" si="50"/>
        <v>0.0009252556685674632</v>
      </c>
      <c r="E834" s="16">
        <f t="shared" si="51"/>
        <v>0.0023088969838766195</v>
      </c>
    </row>
    <row r="835" spans="2:5" ht="15">
      <c r="B835" s="16">
        <f t="shared" si="48"/>
        <v>66.15999999999894</v>
      </c>
      <c r="C835" s="16">
        <f t="shared" si="49"/>
        <v>-0.001285299403453379</v>
      </c>
      <c r="D835" s="16">
        <f t="shared" si="50"/>
        <v>0.0008224317162911928</v>
      </c>
      <c r="E835" s="16">
        <f t="shared" si="51"/>
        <v>0.0023746915211799147</v>
      </c>
    </row>
    <row r="836" spans="2:5" ht="15">
      <c r="B836" s="16">
        <f t="shared" si="48"/>
        <v>66.23999999999894</v>
      </c>
      <c r="C836" s="16">
        <f t="shared" si="49"/>
        <v>-0.001303655169320436</v>
      </c>
      <c r="D836" s="16">
        <f t="shared" si="50"/>
        <v>0.0007181393027455579</v>
      </c>
      <c r="E836" s="16">
        <f t="shared" si="51"/>
        <v>0.0024321426653995592</v>
      </c>
    </row>
    <row r="837" spans="2:5" ht="15">
      <c r="B837" s="16">
        <f t="shared" si="48"/>
        <v>66.31999999999894</v>
      </c>
      <c r="C837" s="16">
        <f t="shared" si="49"/>
        <v>-0.0013176315668613722</v>
      </c>
      <c r="D837" s="16">
        <f t="shared" si="50"/>
        <v>0.0006127287773966481</v>
      </c>
      <c r="E837" s="16">
        <f t="shared" si="51"/>
        <v>0.002481160967591291</v>
      </c>
    </row>
    <row r="838" spans="2:5" ht="15">
      <c r="B838" s="16">
        <f t="shared" si="48"/>
        <v>66.39999999999894</v>
      </c>
      <c r="C838" s="16">
        <f t="shared" si="49"/>
        <v>-0.001327233418500708</v>
      </c>
      <c r="D838" s="16">
        <f t="shared" si="50"/>
        <v>0.0005065501039165915</v>
      </c>
      <c r="E838" s="16">
        <f t="shared" si="51"/>
        <v>0.002521684975904618</v>
      </c>
    </row>
    <row r="839" spans="2:5" ht="15">
      <c r="B839" s="16">
        <f t="shared" si="48"/>
        <v>66.47999999999894</v>
      </c>
      <c r="C839" s="16">
        <f t="shared" si="49"/>
        <v>-0.0013324794906503434</v>
      </c>
      <c r="D839" s="16">
        <f t="shared" si="50"/>
        <v>0.000399951744664564</v>
      </c>
      <c r="E839" s="16">
        <f t="shared" si="51"/>
        <v>0.002553681115477783</v>
      </c>
    </row>
    <row r="840" spans="2:5" ht="15">
      <c r="B840" s="16">
        <f t="shared" si="48"/>
        <v>66.55999999999894</v>
      </c>
      <c r="C840" s="16">
        <f t="shared" si="49"/>
        <v>-0.0013334022758988322</v>
      </c>
      <c r="D840" s="16">
        <f t="shared" si="50"/>
        <v>0.00029327956259265743</v>
      </c>
      <c r="E840" s="16">
        <f t="shared" si="51"/>
        <v>0.0025771434804851955</v>
      </c>
    </row>
    <row r="841" spans="2:5" ht="15">
      <c r="B841" s="16">
        <f aca="true" t="shared" si="52" ref="B841:B904">B840+B$4</f>
        <v>66.63999999999893</v>
      </c>
      <c r="C841" s="16">
        <f aca="true" t="shared" si="53" ref="C841:C904">-(E840*B$2+D840*B$3*2*SQRT(B$1*B$2))/B$1</f>
        <v>-0.0013300477337411362</v>
      </c>
      <c r="D841" s="16">
        <f aca="true" t="shared" si="54" ref="D841:D904">D840+C841*B$4</f>
        <v>0.00018687574389336653</v>
      </c>
      <c r="E841" s="16">
        <f aca="true" t="shared" si="55" ref="E841:E904">E840+D841*B$4</f>
        <v>0.0025920935399966647</v>
      </c>
    </row>
    <row r="842" spans="2:5" ht="15">
      <c r="B842" s="16">
        <f t="shared" si="52"/>
        <v>66.71999999999893</v>
      </c>
      <c r="C842" s="16">
        <f t="shared" si="53"/>
        <v>-0.0013224749911475884</v>
      </c>
      <c r="D842" s="16">
        <f t="shared" si="54"/>
        <v>8.107774460155946E-05</v>
      </c>
      <c r="E842" s="16">
        <f t="shared" si="55"/>
        <v>0.0025985797595647897</v>
      </c>
    </row>
    <row r="843" spans="2:5" ht="15">
      <c r="B843" s="16">
        <f t="shared" si="52"/>
        <v>66.79999999999893</v>
      </c>
      <c r="C843" s="16">
        <f t="shared" si="53"/>
        <v>-0.0013107560043846096</v>
      </c>
      <c r="D843" s="16">
        <f t="shared" si="54"/>
        <v>-2.3782735749209316E-05</v>
      </c>
      <c r="E843" s="16">
        <f t="shared" si="55"/>
        <v>0.002596677140704853</v>
      </c>
    </row>
    <row r="844" spans="2:5" ht="15">
      <c r="B844" s="16">
        <f t="shared" si="52"/>
        <v>66.87999999999893</v>
      </c>
      <c r="C844" s="16">
        <f t="shared" si="53"/>
        <v>-0.0012949751836077398</v>
      </c>
      <c r="D844" s="16">
        <f t="shared" si="54"/>
        <v>-0.00012738075043782849</v>
      </c>
      <c r="E844" s="16">
        <f t="shared" si="55"/>
        <v>0.0025864866806698267</v>
      </c>
    </row>
    <row r="845" spans="2:5" ht="15">
      <c r="B845" s="16">
        <f t="shared" si="52"/>
        <v>66.95999999999893</v>
      </c>
      <c r="C845" s="16">
        <f t="shared" si="53"/>
        <v>-0.0012752289818494693</v>
      </c>
      <c r="D845" s="16">
        <f t="shared" si="54"/>
        <v>-0.00022939906898578603</v>
      </c>
      <c r="E845" s="16">
        <f t="shared" si="55"/>
        <v>0.002568134755150964</v>
      </c>
    </row>
    <row r="846" spans="2:5" ht="15">
      <c r="B846" s="16">
        <f t="shared" si="52"/>
        <v>67.03999999999893</v>
      </c>
      <c r="C846" s="16">
        <f t="shared" si="53"/>
        <v>-0.001251625450119936</v>
      </c>
      <c r="D846" s="16">
        <f t="shared" si="54"/>
        <v>-0.00032952910499538094</v>
      </c>
      <c r="E846" s="16">
        <f t="shared" si="55"/>
        <v>0.0025417724267513334</v>
      </c>
    </row>
    <row r="847" spans="2:5" ht="15">
      <c r="B847" s="16">
        <f t="shared" si="52"/>
        <v>67.11999999999892</v>
      </c>
      <c r="C847" s="16">
        <f t="shared" si="53"/>
        <v>-0.0012242837604275532</v>
      </c>
      <c r="D847" s="16">
        <f t="shared" si="54"/>
        <v>-0.0004274718058295852</v>
      </c>
      <c r="E847" s="16">
        <f t="shared" si="55"/>
        <v>0.0025075746822849666</v>
      </c>
    </row>
    <row r="848" spans="2:5" ht="15">
      <c r="B848" s="16">
        <f t="shared" si="52"/>
        <v>67.19999999999892</v>
      </c>
      <c r="C848" s="16">
        <f t="shared" si="53"/>
        <v>-0.0011933336986088515</v>
      </c>
      <c r="D848" s="16">
        <f t="shared" si="54"/>
        <v>-0.0005229385017182933</v>
      </c>
      <c r="E848" s="16">
        <f t="shared" si="55"/>
        <v>0.002465739602147503</v>
      </c>
    </row>
    <row r="849" spans="2:5" ht="15">
      <c r="B849" s="16">
        <f t="shared" si="52"/>
        <v>67.27999999999892</v>
      </c>
      <c r="C849" s="16">
        <f t="shared" si="53"/>
        <v>-0.0011589151289320438</v>
      </c>
      <c r="D849" s="16">
        <f t="shared" si="54"/>
        <v>-0.0006156517120328569</v>
      </c>
      <c r="E849" s="16">
        <f t="shared" si="55"/>
        <v>0.0024164874651848747</v>
      </c>
    </row>
    <row r="850" spans="2:5" ht="15">
      <c r="B850" s="16">
        <f t="shared" si="52"/>
        <v>67.35999999999892</v>
      </c>
      <c r="C850" s="16">
        <f t="shared" si="53"/>
        <v>-0.0011211774325069293</v>
      </c>
      <c r="D850" s="16">
        <f t="shared" si="54"/>
        <v>-0.0007053459066334112</v>
      </c>
      <c r="E850" s="16">
        <f t="shared" si="55"/>
        <v>0.0023600597926542017</v>
      </c>
    </row>
    <row r="851" spans="2:5" ht="15">
      <c r="B851" s="16">
        <f t="shared" si="52"/>
        <v>67.43999999999892</v>
      </c>
      <c r="C851" s="16">
        <f t="shared" si="53"/>
        <v>-0.0010802789215945692</v>
      </c>
      <c r="D851" s="16">
        <f t="shared" si="54"/>
        <v>-0.0007917682203609767</v>
      </c>
      <c r="E851" s="16">
        <f t="shared" si="55"/>
        <v>0.0022967183350253236</v>
      </c>
    </row>
    <row r="852" spans="2:5" ht="15">
      <c r="B852" s="16">
        <f t="shared" si="52"/>
        <v>67.51999999999892</v>
      </c>
      <c r="C852" s="16">
        <f t="shared" si="53"/>
        <v>-0.0010363862319636115</v>
      </c>
      <c r="D852" s="16">
        <f t="shared" si="54"/>
        <v>-0.0008746791189180657</v>
      </c>
      <c r="E852" s="16">
        <f t="shared" si="55"/>
        <v>0.0022267440055118784</v>
      </c>
    </row>
    <row r="853" spans="2:5" ht="15">
      <c r="B853" s="16">
        <f t="shared" si="52"/>
        <v>67.59999999999891</v>
      </c>
      <c r="C853" s="16">
        <f t="shared" si="53"/>
        <v>-0.0009896736954860914</v>
      </c>
      <c r="D853" s="16">
        <f t="shared" si="54"/>
        <v>-0.000953853014556953</v>
      </c>
      <c r="E853" s="16">
        <f t="shared" si="55"/>
        <v>0.002150435764347322</v>
      </c>
    </row>
    <row r="854" spans="2:5" ht="15">
      <c r="B854" s="16">
        <f t="shared" si="52"/>
        <v>67.67999999999891</v>
      </c>
      <c r="C854" s="16">
        <f t="shared" si="53"/>
        <v>-0.0009403226952039705</v>
      </c>
      <c r="D854" s="16">
        <f t="shared" si="54"/>
        <v>-0.0010290788301732707</v>
      </c>
      <c r="E854" s="16">
        <f t="shared" si="55"/>
        <v>0.0020681094579334605</v>
      </c>
    </row>
    <row r="855" spans="2:5" ht="15">
      <c r="B855" s="16">
        <f t="shared" si="52"/>
        <v>67.75999999999891</v>
      </c>
      <c r="C855" s="16">
        <f t="shared" si="53"/>
        <v>-0.0008885210051285224</v>
      </c>
      <c r="D855" s="16">
        <f t="shared" si="54"/>
        <v>-0.0011001605105835526</v>
      </c>
      <c r="E855" s="16">
        <f t="shared" si="55"/>
        <v>0.0019800966170867764</v>
      </c>
    </row>
    <row r="856" spans="2:5" ht="15">
      <c r="B856" s="16">
        <f t="shared" si="52"/>
        <v>67.83999999999891</v>
      </c>
      <c r="C856" s="16">
        <f t="shared" si="53"/>
        <v>-0.0008344621170579313</v>
      </c>
      <c r="D856" s="16">
        <f t="shared" si="54"/>
        <v>-0.001166917479948187</v>
      </c>
      <c r="E856" s="16">
        <f t="shared" si="55"/>
        <v>0.0018867432186909215</v>
      </c>
    </row>
    <row r="857" spans="2:5" ht="15">
      <c r="B857" s="16">
        <f t="shared" si="52"/>
        <v>67.91999999999891</v>
      </c>
      <c r="C857" s="16">
        <f t="shared" si="53"/>
        <v>-0.0007783445567141647</v>
      </c>
      <c r="D857" s="16">
        <f t="shared" si="54"/>
        <v>-0.0012291850444853202</v>
      </c>
      <c r="E857" s="16">
        <f t="shared" si="55"/>
        <v>0.0017884084151320958</v>
      </c>
    </row>
    <row r="858" spans="2:5" ht="15">
      <c r="B858" s="16">
        <f t="shared" si="52"/>
        <v>67.9999999999989</v>
      </c>
      <c r="C858" s="16">
        <f t="shared" si="53"/>
        <v>-0.0007203711915083163</v>
      </c>
      <c r="D858" s="16">
        <f t="shared" si="54"/>
        <v>-0.0012868147398059854</v>
      </c>
      <c r="E858" s="16">
        <f t="shared" si="55"/>
        <v>0.001685463235947617</v>
      </c>
    </row>
    <row r="859" spans="2:5" ht="15">
      <c r="B859" s="16">
        <f t="shared" si="52"/>
        <v>68.0799999999989</v>
      </c>
      <c r="C859" s="16">
        <f t="shared" si="53"/>
        <v>-0.0006607485322442855</v>
      </c>
      <c r="D859" s="16">
        <f t="shared" si="54"/>
        <v>-0.0013396746223855282</v>
      </c>
      <c r="E859" s="16">
        <f t="shared" si="55"/>
        <v>0.0015782892661567747</v>
      </c>
    </row>
    <row r="860" spans="2:5" ht="15">
      <c r="B860" s="16">
        <f t="shared" si="52"/>
        <v>68.1599999999989</v>
      </c>
      <c r="C860" s="16">
        <f t="shared" si="53"/>
        <v>-0.0005996860310639204</v>
      </c>
      <c r="D860" s="16">
        <f t="shared" si="54"/>
        <v>-0.001387649504870642</v>
      </c>
      <c r="E860" s="16">
        <f t="shared" si="55"/>
        <v>0.0014672773057671233</v>
      </c>
    </row>
    <row r="861" spans="2:5" ht="15">
      <c r="B861" s="16">
        <f t="shared" si="52"/>
        <v>68.2399999999989</v>
      </c>
      <c r="C861" s="16">
        <f t="shared" si="53"/>
        <v>-0.0005373953779227244</v>
      </c>
      <c r="D861" s="16">
        <f t="shared" si="54"/>
        <v>-0.0014306411351044598</v>
      </c>
      <c r="E861" s="16">
        <f t="shared" si="55"/>
        <v>0.0013528260149587665</v>
      </c>
    </row>
    <row r="862" spans="2:5" ht="15">
      <c r="B862" s="16">
        <f t="shared" si="52"/>
        <v>68.3199999999989</v>
      </c>
      <c r="C862" s="16">
        <f t="shared" si="53"/>
        <v>-0.0004740897978640266</v>
      </c>
      <c r="D862" s="16">
        <f t="shared" si="54"/>
        <v>-0.001468568318933582</v>
      </c>
      <c r="E862" s="16">
        <f t="shared" si="55"/>
        <v>0.00123534054944408</v>
      </c>
    </row>
    <row r="863" spans="2:5" ht="15">
      <c r="B863" s="16">
        <f t="shared" si="52"/>
        <v>68.3999999999989</v>
      </c>
      <c r="C863" s="16">
        <f t="shared" si="53"/>
        <v>-0.0004099833513313071</v>
      </c>
      <c r="D863" s="16">
        <f t="shared" si="54"/>
        <v>-0.0015013669870400865</v>
      </c>
      <c r="E863" s="16">
        <f t="shared" si="55"/>
        <v>0.001115231190480873</v>
      </c>
    </row>
    <row r="864" spans="2:5" ht="15">
      <c r="B864" s="16">
        <f t="shared" si="52"/>
        <v>68.4799999999989</v>
      </c>
      <c r="C864" s="16">
        <f t="shared" si="53"/>
        <v>-0.0003452902397233044</v>
      </c>
      <c r="D864" s="16">
        <f t="shared" si="54"/>
        <v>-0.0015289902062179507</v>
      </c>
      <c r="E864" s="16">
        <f t="shared" si="55"/>
        <v>0.0009929119739834368</v>
      </c>
    </row>
    <row r="865" spans="2:5" ht="15">
      <c r="B865" s="16">
        <f t="shared" si="52"/>
        <v>68.5599999999989</v>
      </c>
      <c r="C865" s="16">
        <f t="shared" si="53"/>
        <v>-0.00028022411835481226</v>
      </c>
      <c r="D865" s="16">
        <f t="shared" si="54"/>
        <v>-0.0015514081356863356</v>
      </c>
      <c r="E865" s="16">
        <f t="shared" si="55"/>
        <v>0.00086879932312853</v>
      </c>
    </row>
    <row r="866" spans="2:5" ht="15">
      <c r="B866" s="16">
        <f t="shared" si="52"/>
        <v>68.63999999999889</v>
      </c>
      <c r="C866" s="16">
        <f t="shared" si="53"/>
        <v>-0.00021499741893790748</v>
      </c>
      <c r="D866" s="16">
        <f t="shared" si="54"/>
        <v>-0.0015686079292013683</v>
      </c>
      <c r="E866" s="16">
        <f t="shared" si="55"/>
        <v>0.0007433106887924205</v>
      </c>
    </row>
    <row r="867" spans="2:5" ht="15">
      <c r="B867" s="16">
        <f t="shared" si="52"/>
        <v>68.71999999999889</v>
      </c>
      <c r="C867" s="16">
        <f t="shared" si="53"/>
        <v>-0.00014982068364395514</v>
      </c>
      <c r="D867" s="16">
        <f t="shared" si="54"/>
        <v>-0.0015805935838928847</v>
      </c>
      <c r="E867" s="16">
        <f t="shared" si="55"/>
        <v>0.0006168632020809898</v>
      </c>
    </row>
    <row r="868" spans="2:5" ht="15">
      <c r="B868" s="16">
        <f t="shared" si="52"/>
        <v>68.79999999999889</v>
      </c>
      <c r="C868" s="16">
        <f t="shared" si="53"/>
        <v>-8.490191274637346E-05</v>
      </c>
      <c r="D868" s="16">
        <f t="shared" si="54"/>
        <v>-0.0015873857369125945</v>
      </c>
      <c r="E868" s="16">
        <f t="shared" si="55"/>
        <v>0.0004898723431279822</v>
      </c>
    </row>
    <row r="869" spans="2:5" ht="15">
      <c r="B869" s="16">
        <f t="shared" si="52"/>
        <v>68.87999999999889</v>
      </c>
      <c r="C869" s="16">
        <f t="shared" si="53"/>
        <v>-2.0445927778050985E-05</v>
      </c>
      <c r="D869" s="16">
        <f t="shared" si="54"/>
        <v>-0.0015890214111348386</v>
      </c>
      <c r="E869" s="16">
        <f t="shared" si="55"/>
        <v>0.0003627506302371951</v>
      </c>
    </row>
    <row r="870" spans="2:5" ht="15">
      <c r="B870" s="16">
        <f t="shared" si="52"/>
        <v>68.95999999999889</v>
      </c>
      <c r="C870" s="16">
        <f t="shared" si="53"/>
        <v>4.334624793421473E-05</v>
      </c>
      <c r="D870" s="16">
        <f t="shared" si="54"/>
        <v>-0.0015855537113001015</v>
      </c>
      <c r="E870" s="16">
        <f t="shared" si="55"/>
        <v>0.000235906333333187</v>
      </c>
    </row>
    <row r="871" spans="2:5" ht="15">
      <c r="B871" s="16">
        <f t="shared" si="52"/>
        <v>69.03999999999888</v>
      </c>
      <c r="C871" s="16">
        <f t="shared" si="53"/>
        <v>0.00010627798957256637</v>
      </c>
      <c r="D871" s="16">
        <f t="shared" si="54"/>
        <v>-0.0015770514721342962</v>
      </c>
      <c r="E871" s="16">
        <f t="shared" si="55"/>
        <v>0.00010974221556244332</v>
      </c>
    </row>
    <row r="872" spans="2:5" ht="15">
      <c r="B872" s="16">
        <f t="shared" si="52"/>
        <v>69.11999999999888</v>
      </c>
      <c r="C872" s="16">
        <f t="shared" si="53"/>
        <v>0.00016815765026405608</v>
      </c>
      <c r="D872" s="16">
        <f t="shared" si="54"/>
        <v>-0.0015635988601131717</v>
      </c>
      <c r="E872" s="16">
        <f t="shared" si="55"/>
        <v>-1.5345693246610422E-05</v>
      </c>
    </row>
    <row r="873" spans="2:5" ht="15">
      <c r="B873" s="16">
        <f t="shared" si="52"/>
        <v>69.19999999999888</v>
      </c>
      <c r="C873" s="16">
        <f t="shared" si="53"/>
        <v>0.00022879911803162117</v>
      </c>
      <c r="D873" s="16">
        <f t="shared" si="54"/>
        <v>-0.001545294930670642</v>
      </c>
      <c r="E873" s="16">
        <f t="shared" si="55"/>
        <v>-0.00013896928770026177</v>
      </c>
    </row>
    <row r="874" spans="2:5" ht="15">
      <c r="B874" s="16">
        <f t="shared" si="52"/>
        <v>69.27999999999888</v>
      </c>
      <c r="C874" s="16">
        <f t="shared" si="53"/>
        <v>0.0002880223487322123</v>
      </c>
      <c r="D874" s="16">
        <f t="shared" si="54"/>
        <v>-0.0015222531427720649</v>
      </c>
      <c r="E874" s="16">
        <f t="shared" si="55"/>
        <v>-0.000260749539122027</v>
      </c>
    </row>
    <row r="875" spans="2:5" ht="15">
      <c r="B875" s="16">
        <f t="shared" si="52"/>
        <v>69.35999999999888</v>
      </c>
      <c r="C875" s="16">
        <f t="shared" si="53"/>
        <v>0.00034565387354834566</v>
      </c>
      <c r="D875" s="16">
        <f t="shared" si="54"/>
        <v>-0.0014946008328881972</v>
      </c>
      <c r="E875" s="16">
        <f t="shared" si="55"/>
        <v>-0.00038031760575308276</v>
      </c>
    </row>
    <row r="876" spans="2:5" ht="15">
      <c r="B876" s="16">
        <f t="shared" si="52"/>
        <v>69.43999999999888</v>
      </c>
      <c r="C876" s="16">
        <f t="shared" si="53"/>
        <v>0.00040152727969700264</v>
      </c>
      <c r="D876" s="16">
        <f t="shared" si="54"/>
        <v>-0.001462478650512437</v>
      </c>
      <c r="E876" s="16">
        <f t="shared" si="55"/>
        <v>-0.0004973158977940777</v>
      </c>
    </row>
    <row r="877" spans="2:5" ht="15">
      <c r="B877" s="16">
        <f t="shared" si="52"/>
        <v>69.51999999999887</v>
      </c>
      <c r="C877" s="16">
        <f t="shared" si="53"/>
        <v>0.0004554836631206179</v>
      </c>
      <c r="D877" s="16">
        <f t="shared" si="54"/>
        <v>-0.0014260399574627875</v>
      </c>
      <c r="E877" s="16">
        <f t="shared" si="55"/>
        <v>-0.0006113990943911007</v>
      </c>
    </row>
    <row r="878" spans="2:5" ht="15">
      <c r="B878" s="16">
        <f t="shared" si="52"/>
        <v>69.59999999999887</v>
      </c>
      <c r="C878" s="16">
        <f t="shared" si="53"/>
        <v>0.0005073720520285329</v>
      </c>
      <c r="D878" s="16">
        <f t="shared" si="54"/>
        <v>-0.0013854501933005048</v>
      </c>
      <c r="E878" s="16">
        <f t="shared" si="55"/>
        <v>-0.0007222351098551412</v>
      </c>
    </row>
    <row r="879" spans="2:5" ht="15">
      <c r="B879" s="16">
        <f t="shared" si="52"/>
        <v>69.67999999999887</v>
      </c>
      <c r="C879" s="16">
        <f t="shared" si="53"/>
        <v>0.0005570498002633705</v>
      </c>
      <c r="D879" s="16">
        <f t="shared" si="54"/>
        <v>-0.0013408862092794353</v>
      </c>
      <c r="E879" s="16">
        <f t="shared" si="55"/>
        <v>-0.000829506006597496</v>
      </c>
    </row>
    <row r="880" spans="2:5" ht="15">
      <c r="B880" s="16">
        <f t="shared" si="52"/>
        <v>69.75999999999887</v>
      </c>
      <c r="C880" s="16">
        <f t="shared" si="53"/>
        <v>0.0006043829495749507</v>
      </c>
      <c r="D880" s="16">
        <f t="shared" si="54"/>
        <v>-0.0012925355733134393</v>
      </c>
      <c r="E880" s="16">
        <f t="shared" si="55"/>
        <v>-0.0009329088524625712</v>
      </c>
    </row>
    <row r="881" spans="2:5" ht="15">
      <c r="B881" s="16">
        <f t="shared" si="52"/>
        <v>69.83999999999887</v>
      </c>
      <c r="C881" s="16">
        <f t="shared" si="53"/>
        <v>0.0006492465599942406</v>
      </c>
      <c r="D881" s="16">
        <f t="shared" si="54"/>
        <v>-0.0012405958485139001</v>
      </c>
      <c r="E881" s="16">
        <f t="shared" si="55"/>
        <v>-0.0010321565203436833</v>
      </c>
    </row>
    <row r="882" spans="2:5" ht="15">
      <c r="B882" s="16">
        <f t="shared" si="52"/>
        <v>69.91999999999886</v>
      </c>
      <c r="C882" s="16">
        <f t="shared" si="53"/>
        <v>0.0006915250076110532</v>
      </c>
      <c r="D882" s="16">
        <f t="shared" si="54"/>
        <v>-0.0011852738479050159</v>
      </c>
      <c r="E882" s="16">
        <f t="shared" si="55"/>
        <v>-0.0011269784281760845</v>
      </c>
    </row>
    <row r="883" spans="2:5" ht="15">
      <c r="B883" s="16">
        <f t="shared" si="52"/>
        <v>69.99999999999886</v>
      </c>
      <c r="C883" s="16">
        <f t="shared" si="53"/>
        <v>0.0007311122491713842</v>
      </c>
      <c r="D883" s="16">
        <f t="shared" si="54"/>
        <v>-0.001126784867971305</v>
      </c>
      <c r="E883" s="16">
        <f t="shared" si="55"/>
        <v>-0.0012171212176137888</v>
      </c>
    </row>
    <row r="884" spans="2:5" ht="15">
      <c r="B884" s="16">
        <f t="shared" si="52"/>
        <v>70.07999999999886</v>
      </c>
      <c r="C884" s="16">
        <f t="shared" si="53"/>
        <v>0.0007679120530230741</v>
      </c>
      <c r="D884" s="16">
        <f t="shared" si="54"/>
        <v>-0.001065351903729459</v>
      </c>
      <c r="E884" s="16">
        <f t="shared" si="55"/>
        <v>-0.0013023493699121456</v>
      </c>
    </row>
    <row r="885" spans="2:5" ht="15">
      <c r="B885" s="16">
        <f t="shared" si="52"/>
        <v>70.15999999999886</v>
      </c>
      <c r="C885" s="16">
        <f t="shared" si="53"/>
        <v>0.0008018381960514926</v>
      </c>
      <c r="D885" s="16">
        <f t="shared" si="54"/>
        <v>-0.0010012048480453396</v>
      </c>
      <c r="E885" s="16">
        <f t="shared" si="55"/>
        <v>-0.0013824457577557728</v>
      </c>
    </row>
    <row r="886" spans="2:5" ht="15">
      <c r="B886" s="16">
        <f t="shared" si="52"/>
        <v>70.23999999999886</v>
      </c>
      <c r="C886" s="16">
        <f t="shared" si="53"/>
        <v>0.0008328146263598277</v>
      </c>
      <c r="D886" s="16">
        <f t="shared" si="54"/>
        <v>-0.0009345796779365533</v>
      </c>
      <c r="E886" s="16">
        <f t="shared" si="55"/>
        <v>-0.001457212131990697</v>
      </c>
    </row>
    <row r="887" spans="2:5" ht="15">
      <c r="B887" s="16">
        <f t="shared" si="52"/>
        <v>70.31999999999886</v>
      </c>
      <c r="C887" s="16">
        <f t="shared" si="53"/>
        <v>0.0008607755915609639</v>
      </c>
      <c r="D887" s="16">
        <f t="shared" si="54"/>
        <v>-0.0008657176306116762</v>
      </c>
      <c r="E887" s="16">
        <f t="shared" si="55"/>
        <v>-0.001526469542439631</v>
      </c>
    </row>
    <row r="888" spans="2:5" ht="15">
      <c r="B888" s="16">
        <f t="shared" si="52"/>
        <v>70.39999999999885</v>
      </c>
      <c r="C888" s="16">
        <f t="shared" si="53"/>
        <v>0.000885665732659469</v>
      </c>
      <c r="D888" s="16">
        <f t="shared" si="54"/>
        <v>-0.0007948643719989186</v>
      </c>
      <c r="E888" s="16">
        <f t="shared" si="55"/>
        <v>-0.0015900586921995445</v>
      </c>
    </row>
    <row r="889" spans="2:5" ht="15">
      <c r="B889" s="16">
        <f t="shared" si="52"/>
        <v>70.47999999999885</v>
      </c>
      <c r="C889" s="16">
        <f t="shared" si="53"/>
        <v>0.0009074401436125766</v>
      </c>
      <c r="D889" s="16">
        <f t="shared" si="54"/>
        <v>-0.0007222691605099124</v>
      </c>
      <c r="E889" s="16">
        <f t="shared" si="55"/>
        <v>-0.0016478402250403375</v>
      </c>
    </row>
    <row r="890" spans="2:5" ht="15">
      <c r="B890" s="16">
        <f t="shared" si="52"/>
        <v>70.55999999999885</v>
      </c>
      <c r="C890" s="16">
        <f t="shared" si="53"/>
        <v>0.0009260643967678636</v>
      </c>
      <c r="D890" s="16">
        <f t="shared" si="54"/>
        <v>-0.0006481840087684833</v>
      </c>
      <c r="E890" s="16">
        <f t="shared" si="55"/>
        <v>-0.001699694945741816</v>
      </c>
    </row>
    <row r="891" spans="2:5" ht="15">
      <c r="B891" s="16">
        <f t="shared" si="52"/>
        <v>70.63999999999885</v>
      </c>
      <c r="C891" s="16">
        <f t="shared" si="53"/>
        <v>0.000941514534482283</v>
      </c>
      <c r="D891" s="16">
        <f t="shared" si="54"/>
        <v>-0.0005728628460099007</v>
      </c>
      <c r="E891" s="16">
        <f t="shared" si="55"/>
        <v>-0.0017455239734226083</v>
      </c>
    </row>
    <row r="892" spans="2:5" ht="15">
      <c r="B892" s="16">
        <f t="shared" si="52"/>
        <v>70.71999999999885</v>
      </c>
      <c r="C892" s="16">
        <f t="shared" si="53"/>
        <v>0.0009537770273319893</v>
      </c>
      <c r="D892" s="16">
        <f t="shared" si="54"/>
        <v>-0.0004965606838233415</v>
      </c>
      <c r="E892" s="16">
        <f t="shared" si="55"/>
        <v>-0.0017852488281284756</v>
      </c>
    </row>
    <row r="893" spans="2:5" ht="15">
      <c r="B893" s="16">
        <f t="shared" si="52"/>
        <v>70.79999999999885</v>
      </c>
      <c r="C893" s="16">
        <f t="shared" si="53"/>
        <v>0.0009628486994246606</v>
      </c>
      <c r="D893" s="16">
        <f t="shared" si="54"/>
        <v>-0.00041953278786936867</v>
      </c>
      <c r="E893" s="16">
        <f t="shared" si="55"/>
        <v>-0.001818811451158025</v>
      </c>
    </row>
    <row r="894" spans="2:5" ht="15">
      <c r="B894" s="16">
        <f t="shared" si="52"/>
        <v>70.87999999999884</v>
      </c>
      <c r="C894" s="16">
        <f t="shared" si="53"/>
        <v>0.0009687366214255181</v>
      </c>
      <c r="D894" s="16">
        <f t="shared" si="54"/>
        <v>-0.00034203385815532723</v>
      </c>
      <c r="E894" s="16">
        <f t="shared" si="55"/>
        <v>-0.0018461741598104512</v>
      </c>
    </row>
    <row r="895" spans="2:5" ht="15">
      <c r="B895" s="16">
        <f t="shared" si="52"/>
        <v>70.95999999999884</v>
      </c>
      <c r="C895" s="16">
        <f t="shared" si="53"/>
        <v>0.0009714579720046315</v>
      </c>
      <c r="D895" s="16">
        <f t="shared" si="54"/>
        <v>-0.0002643172203949567</v>
      </c>
      <c r="E895" s="16">
        <f t="shared" si="55"/>
        <v>-0.0018673195374420478</v>
      </c>
    </row>
    <row r="896" spans="2:5" ht="15">
      <c r="B896" s="16">
        <f t="shared" si="52"/>
        <v>71.03999999999884</v>
      </c>
      <c r="C896" s="16">
        <f t="shared" si="53"/>
        <v>0.0009710398685061545</v>
      </c>
      <c r="D896" s="16">
        <f t="shared" si="54"/>
        <v>-0.00018663403091446432</v>
      </c>
      <c r="E896" s="16">
        <f t="shared" si="55"/>
        <v>-0.0018822502599152048</v>
      </c>
    </row>
    <row r="897" spans="2:5" ht="15">
      <c r="B897" s="16">
        <f t="shared" si="52"/>
        <v>71.11999999999884</v>
      </c>
      <c r="C897" s="16">
        <f t="shared" si="53"/>
        <v>0.0009675191677295619</v>
      </c>
      <c r="D897" s="16">
        <f t="shared" si="54"/>
        <v>-0.00010923249749609937</v>
      </c>
      <c r="E897" s="16">
        <f t="shared" si="55"/>
        <v>-0.0018909888597148927</v>
      </c>
    </row>
    <row r="898" spans="2:5" ht="15">
      <c r="B898" s="16">
        <f t="shared" si="52"/>
        <v>71.19999999999884</v>
      </c>
      <c r="C898" s="16">
        <f t="shared" si="53"/>
        <v>0.0009609422377985333</v>
      </c>
      <c r="D898" s="16">
        <f t="shared" si="54"/>
        <v>-3.235711847221671E-05</v>
      </c>
      <c r="E898" s="16">
        <f t="shared" si="55"/>
        <v>-0.0018935774291926701</v>
      </c>
    </row>
    <row r="899" spans="2:5" ht="15">
      <c r="B899" s="16">
        <f t="shared" si="52"/>
        <v>71.27999999999884</v>
      </c>
      <c r="C899" s="16">
        <f t="shared" si="53"/>
        <v>0.0009513647021746073</v>
      </c>
      <c r="D899" s="16">
        <f t="shared" si="54"/>
        <v>4.3752057701751875E-05</v>
      </c>
      <c r="E899" s="16">
        <f t="shared" si="55"/>
        <v>-0.00189007726457653</v>
      </c>
    </row>
    <row r="900" spans="2:5" ht="15">
      <c r="B900" s="16">
        <f t="shared" si="52"/>
        <v>71.35999999999883</v>
      </c>
      <c r="C900" s="16">
        <f t="shared" si="53"/>
        <v>0.0009388511569499102</v>
      </c>
      <c r="D900" s="16">
        <f t="shared" si="54"/>
        <v>0.00011886015025774469</v>
      </c>
      <c r="E900" s="16">
        <f t="shared" si="55"/>
        <v>-0.0018805684525559103</v>
      </c>
    </row>
    <row r="901" spans="2:5" ht="15">
      <c r="B901" s="16">
        <f t="shared" si="52"/>
        <v>71.43999999999883</v>
      </c>
      <c r="C901" s="16">
        <f t="shared" si="53"/>
        <v>0.0009234748626259345</v>
      </c>
      <c r="D901" s="16">
        <f t="shared" si="54"/>
        <v>0.00019273813926781947</v>
      </c>
      <c r="E901" s="16">
        <f t="shared" si="55"/>
        <v>-0.0018651494014144847</v>
      </c>
    </row>
    <row r="902" spans="2:5" ht="15">
      <c r="B902" s="16">
        <f t="shared" si="52"/>
        <v>71.51999999999883</v>
      </c>
      <c r="C902" s="16">
        <f t="shared" si="53"/>
        <v>0.0009053174116533319</v>
      </c>
      <c r="D902" s="16">
        <f t="shared" si="54"/>
        <v>0.00026516353220008604</v>
      </c>
      <c r="E902" s="16">
        <f t="shared" si="55"/>
        <v>-0.0018439363188384778</v>
      </c>
    </row>
    <row r="903" spans="2:5" ht="15">
      <c r="B903" s="16">
        <f t="shared" si="52"/>
        <v>71.59999999999883</v>
      </c>
      <c r="C903" s="16">
        <f t="shared" si="53"/>
        <v>0.0008844683730708272</v>
      </c>
      <c r="D903" s="16">
        <f t="shared" si="54"/>
        <v>0.0003359210020457522</v>
      </c>
      <c r="E903" s="16">
        <f t="shared" si="55"/>
        <v>-0.0018170626386748176</v>
      </c>
    </row>
    <row r="904" spans="2:5" ht="15">
      <c r="B904" s="16">
        <f t="shared" si="52"/>
        <v>71.67999999999883</v>
      </c>
      <c r="C904" s="16">
        <f t="shared" si="53"/>
        <v>0.0008610249156395025</v>
      </c>
      <c r="D904" s="16">
        <f t="shared" si="54"/>
        <v>0.00040480299529691244</v>
      </c>
      <c r="E904" s="16">
        <f t="shared" si="55"/>
        <v>-0.0017846783990510646</v>
      </c>
    </row>
    <row r="905" spans="2:5" ht="15">
      <c r="B905" s="16">
        <f aca="true" t="shared" si="56" ref="B905:B968">B904+B$4</f>
        <v>71.75999999999883</v>
      </c>
      <c r="C905" s="16">
        <f aca="true" t="shared" si="57" ref="C905:C968">-(E904*B$2+D904*B$3*2*SQRT(B$1*B$2))/B$1</f>
        <v>0.0008350914109217177</v>
      </c>
      <c r="D905" s="16">
        <f aca="true" t="shared" si="58" ref="D905:D968">D904+C905*B$4</f>
        <v>0.0004716103081706498</v>
      </c>
      <c r="E905" s="16">
        <f aca="true" t="shared" si="59" ref="E905:E968">E904+D905*B$4</f>
        <v>-0.0017469495743974127</v>
      </c>
    </row>
    <row r="906" spans="2:5" ht="15">
      <c r="B906" s="16">
        <f t="shared" si="56"/>
        <v>71.83999999999882</v>
      </c>
      <c r="C906" s="16">
        <f t="shared" si="57"/>
        <v>0.0008067790178017175</v>
      </c>
      <c r="D906" s="16">
        <f t="shared" si="58"/>
        <v>0.0005361526295947872</v>
      </c>
      <c r="E906" s="16">
        <f t="shared" si="59"/>
        <v>-0.0017040573640298296</v>
      </c>
    </row>
    <row r="907" spans="2:5" ht="15">
      <c r="B907" s="16">
        <f t="shared" si="56"/>
        <v>71.91999999999882</v>
      </c>
      <c r="C907" s="16">
        <f t="shared" si="57"/>
        <v>0.0007762052499874202</v>
      </c>
      <c r="D907" s="16">
        <f t="shared" si="58"/>
        <v>0.0005982490495937808</v>
      </c>
      <c r="E907" s="16">
        <f t="shared" si="59"/>
        <v>-0.0016561974400623272</v>
      </c>
    </row>
    <row r="908" spans="2:5" ht="15">
      <c r="B908" s="16">
        <f t="shared" si="56"/>
        <v>71.99999999999882</v>
      </c>
      <c r="C908" s="16">
        <f t="shared" si="57"/>
        <v>0.0007434935280699296</v>
      </c>
      <c r="D908" s="16">
        <f t="shared" si="58"/>
        <v>0.0006577285318393752</v>
      </c>
      <c r="E908" s="16">
        <f t="shared" si="59"/>
        <v>-0.001603579157515177</v>
      </c>
    </row>
    <row r="909" spans="2:5" ht="15">
      <c r="B909" s="16">
        <f t="shared" si="56"/>
        <v>72.07999999999882</v>
      </c>
      <c r="C909" s="16">
        <f t="shared" si="57"/>
        <v>0.0007087727177488897</v>
      </c>
      <c r="D909" s="16">
        <f t="shared" si="58"/>
        <v>0.0007144303492592864</v>
      </c>
      <c r="E909" s="16">
        <f t="shared" si="59"/>
        <v>-0.001546424729574434</v>
      </c>
    </row>
    <row r="910" spans="2:5" ht="15">
      <c r="B910" s="16">
        <f t="shared" si="56"/>
        <v>72.15999999999882</v>
      </c>
      <c r="C910" s="16">
        <f t="shared" si="57"/>
        <v>0.000672176655857874</v>
      </c>
      <c r="D910" s="16">
        <f t="shared" si="58"/>
        <v>0.0007682044817279163</v>
      </c>
      <c r="E910" s="16">
        <f t="shared" si="59"/>
        <v>-0.0014849683710362008</v>
      </c>
    </row>
    <row r="911" spans="2:5" ht="15">
      <c r="B911" s="16">
        <f t="shared" si="56"/>
        <v>72.23999999999882</v>
      </c>
      <c r="C911" s="16">
        <f t="shared" si="57"/>
        <v>0.000633843665844559</v>
      </c>
      <c r="D911" s="16">
        <f t="shared" si="58"/>
        <v>0.000818911974995481</v>
      </c>
      <c r="E911" s="16">
        <f t="shared" si="59"/>
        <v>-0.0014194554130365624</v>
      </c>
    </row>
    <row r="912" spans="2:5" ht="15">
      <c r="B912" s="16">
        <f t="shared" si="56"/>
        <v>72.31999999999881</v>
      </c>
      <c r="C912" s="16">
        <f t="shared" si="57"/>
        <v>0.0005939160643754466</v>
      </c>
      <c r="D912" s="16">
        <f t="shared" si="58"/>
        <v>0.0008664252601455168</v>
      </c>
      <c r="E912" s="16">
        <f t="shared" si="59"/>
        <v>-0.0013501413922249212</v>
      </c>
    </row>
    <row r="913" spans="2:5" ht="15">
      <c r="B913" s="16">
        <f t="shared" si="56"/>
        <v>72.39999999999881</v>
      </c>
      <c r="C913" s="16">
        <f t="shared" si="57"/>
        <v>0.0005525396607444178</v>
      </c>
      <c r="D913" s="16">
        <f t="shared" si="58"/>
        <v>0.0009106284330050702</v>
      </c>
      <c r="E913" s="16">
        <f t="shared" si="59"/>
        <v>-0.0012772911175845155</v>
      </c>
    </row>
    <row r="914" spans="2:5" ht="15">
      <c r="B914" s="16">
        <f t="shared" si="56"/>
        <v>72.47999999999881</v>
      </c>
      <c r="C914" s="16">
        <f t="shared" si="57"/>
        <v>0.0005098632507684248</v>
      </c>
      <c r="D914" s="16">
        <f t="shared" si="58"/>
        <v>0.0009514174930665442</v>
      </c>
      <c r="E914" s="16">
        <f t="shared" si="59"/>
        <v>-0.001201177718139192</v>
      </c>
    </row>
    <row r="915" spans="2:5" ht="15">
      <c r="B915" s="16">
        <f t="shared" si="56"/>
        <v>72.55999999999881</v>
      </c>
      <c r="C915" s="16">
        <f t="shared" si="57"/>
        <v>0.00046603810685222433</v>
      </c>
      <c r="D915" s="16">
        <f t="shared" si="58"/>
        <v>0.0009887005416147222</v>
      </c>
      <c r="E915" s="16">
        <f t="shared" si="59"/>
        <v>-0.0011220816748100143</v>
      </c>
    </row>
    <row r="916" spans="2:5" ht="15">
      <c r="B916" s="16">
        <f t="shared" si="56"/>
        <v>72.6399999999988</v>
      </c>
      <c r="C916" s="16">
        <f t="shared" si="57"/>
        <v>0.0004212174658972907</v>
      </c>
      <c r="D916" s="16">
        <f t="shared" si="58"/>
        <v>0.0010223979388865054</v>
      </c>
      <c r="E916" s="16">
        <f t="shared" si="59"/>
        <v>-0.001040289839699094</v>
      </c>
    </row>
    <row r="917" spans="2:5" ht="15">
      <c r="B917" s="16">
        <f t="shared" si="56"/>
        <v>72.7199999999988</v>
      </c>
      <c r="C917" s="16">
        <f t="shared" si="57"/>
        <v>0.00037555601671798743</v>
      </c>
      <c r="D917" s="16">
        <f t="shared" si="58"/>
        <v>0.0010524424202239444</v>
      </c>
      <c r="E917" s="16">
        <f t="shared" si="59"/>
        <v>-0.0009560944460811784</v>
      </c>
    </row>
    <row r="918" spans="2:5" ht="15">
      <c r="B918" s="16">
        <f t="shared" si="56"/>
        <v>72.7999999999988</v>
      </c>
      <c r="C918" s="16">
        <f t="shared" si="57"/>
        <v>0.0003292093886108425</v>
      </c>
      <c r="D918" s="16">
        <f t="shared" si="58"/>
        <v>0.0010787791713128118</v>
      </c>
      <c r="E918" s="16">
        <f t="shared" si="59"/>
        <v>-0.0008697921123761534</v>
      </c>
    </row>
    <row r="919" spans="2:5" ht="15">
      <c r="B919" s="16">
        <f t="shared" si="56"/>
        <v>72.8799999999988</v>
      </c>
      <c r="C919" s="16">
        <f t="shared" si="57"/>
        <v>0.000282333642700458</v>
      </c>
      <c r="D919" s="16">
        <f t="shared" si="58"/>
        <v>0.0011013658627288484</v>
      </c>
      <c r="E919" s="16">
        <f t="shared" si="59"/>
        <v>-0.0007816828433578455</v>
      </c>
    </row>
    <row r="920" spans="2:5" ht="15">
      <c r="B920" s="16">
        <f t="shared" si="56"/>
        <v>72.9599999999988</v>
      </c>
      <c r="C920" s="16">
        <f t="shared" si="57"/>
        <v>0.00023508476765833454</v>
      </c>
      <c r="D920" s="16">
        <f t="shared" si="58"/>
        <v>0.001120172644141515</v>
      </c>
      <c r="E920" s="16">
        <f t="shared" si="59"/>
        <v>-0.0006920690318265243</v>
      </c>
    </row>
    <row r="921" spans="2:5" ht="15">
      <c r="B921" s="16">
        <f t="shared" si="56"/>
        <v>73.0399999999988</v>
      </c>
      <c r="C921" s="16">
        <f t="shared" si="57"/>
        <v>0.00018761818135883598</v>
      </c>
      <c r="D921" s="16">
        <f t="shared" si="58"/>
        <v>0.0011351820986502219</v>
      </c>
      <c r="E921" s="16">
        <f t="shared" si="59"/>
        <v>-0.0006012544639345065</v>
      </c>
    </row>
    <row r="922" spans="2:5" ht="15">
      <c r="B922" s="16">
        <f t="shared" si="56"/>
        <v>73.1199999999988</v>
      </c>
      <c r="C922" s="16">
        <f t="shared" si="57"/>
        <v>0.0001400882399998236</v>
      </c>
      <c r="D922" s="16">
        <f t="shared" si="58"/>
        <v>0.0011463891578502078</v>
      </c>
      <c r="E922" s="16">
        <f t="shared" si="59"/>
        <v>-0.0005095433313064899</v>
      </c>
    </row>
    <row r="923" spans="2:5" ht="15">
      <c r="B923" s="16">
        <f t="shared" si="56"/>
        <v>73.1999999999988</v>
      </c>
      <c r="C923" s="16">
        <f t="shared" si="57"/>
        <v>9.264775617432149E-05</v>
      </c>
      <c r="D923" s="16">
        <f t="shared" si="58"/>
        <v>0.0011538009783441535</v>
      </c>
      <c r="E923" s="16">
        <f t="shared" si="59"/>
        <v>-0.00041723925303895765</v>
      </c>
    </row>
    <row r="924" spans="2:5" ht="15">
      <c r="B924" s="16">
        <f t="shared" si="56"/>
        <v>73.2799999999988</v>
      </c>
      <c r="C924" s="16">
        <f t="shared" si="57"/>
        <v>4.544752733411404E-05</v>
      </c>
      <c r="D924" s="16">
        <f t="shared" si="58"/>
        <v>0.0011574367805308825</v>
      </c>
      <c r="E924" s="16">
        <f t="shared" si="59"/>
        <v>-0.000324644310596487</v>
      </c>
    </row>
    <row r="925" spans="2:5" ht="15">
      <c r="B925" s="16">
        <f t="shared" si="56"/>
        <v>73.35999999999879</v>
      </c>
      <c r="C925" s="16">
        <f t="shared" si="57"/>
        <v>-1.3641239633790405E-06</v>
      </c>
      <c r="D925" s="16">
        <f t="shared" si="58"/>
        <v>0.0011573276506138123</v>
      </c>
      <c r="E925" s="16">
        <f t="shared" si="59"/>
        <v>-0.00023205809854738205</v>
      </c>
    </row>
    <row r="926" spans="2:5" ht="15">
      <c r="B926" s="16">
        <f t="shared" si="56"/>
        <v>73.43999999999879</v>
      </c>
      <c r="C926" s="16">
        <f t="shared" si="57"/>
        <v>-4.764179668705339E-05</v>
      </c>
      <c r="D926" s="16">
        <f t="shared" si="58"/>
        <v>0.001153516306878848</v>
      </c>
      <c r="E926" s="16">
        <f t="shared" si="59"/>
        <v>-0.00013977679399707424</v>
      </c>
    </row>
    <row r="927" spans="2:5" ht="15">
      <c r="B927" s="16">
        <f t="shared" si="56"/>
        <v>73.51999999999879</v>
      </c>
      <c r="C927" s="16">
        <f t="shared" si="57"/>
        <v>-9.324344356212208E-05</v>
      </c>
      <c r="D927" s="16">
        <f t="shared" si="58"/>
        <v>0.0011460568313938781</v>
      </c>
      <c r="E927" s="16">
        <f t="shared" si="59"/>
        <v>-4.8092247485563984E-05</v>
      </c>
    </row>
    <row r="928" spans="2:5" ht="15">
      <c r="B928" s="16">
        <f t="shared" si="56"/>
        <v>73.59999999999879</v>
      </c>
      <c r="C928" s="16">
        <f t="shared" si="57"/>
        <v>-0.00013803078767797382</v>
      </c>
      <c r="D928" s="16">
        <f t="shared" si="58"/>
        <v>0.0011350143683796403</v>
      </c>
      <c r="E928" s="16">
        <f t="shared" si="59"/>
        <v>4.270890198480725E-05</v>
      </c>
    </row>
    <row r="929" spans="2:5" ht="15">
      <c r="B929" s="16">
        <f t="shared" si="56"/>
        <v>73.67999999999878</v>
      </c>
      <c r="C929" s="16">
        <f t="shared" si="57"/>
        <v>-0.00018186972231748559</v>
      </c>
      <c r="D929" s="16">
        <f t="shared" si="58"/>
        <v>0.0011204647905942414</v>
      </c>
      <c r="E929" s="16">
        <f t="shared" si="59"/>
        <v>0.00013234608523234655</v>
      </c>
    </row>
    <row r="930" spans="2:5" ht="15">
      <c r="B930" s="16">
        <f t="shared" si="56"/>
        <v>73.75999999999878</v>
      </c>
      <c r="C930" s="16">
        <f t="shared" si="57"/>
        <v>-0.0002246306929181639</v>
      </c>
      <c r="D930" s="16">
        <f t="shared" si="58"/>
        <v>0.0011024943351607883</v>
      </c>
      <c r="E930" s="16">
        <f t="shared" si="59"/>
        <v>0.00022054563204520962</v>
      </c>
    </row>
    <row r="931" spans="2:5" ht="15">
      <c r="B931" s="16">
        <f t="shared" si="56"/>
        <v>73.83999999999878</v>
      </c>
      <c r="C931" s="16">
        <f t="shared" si="57"/>
        <v>-0.00026618906014499435</v>
      </c>
      <c r="D931" s="16">
        <f t="shared" si="58"/>
        <v>0.0010811992103491887</v>
      </c>
      <c r="E931" s="16">
        <f t="shared" si="59"/>
        <v>0.00030704156887314475</v>
      </c>
    </row>
    <row r="932" spans="2:5" ht="15">
      <c r="B932" s="16">
        <f t="shared" si="56"/>
        <v>73.91999999999878</v>
      </c>
      <c r="C932" s="16">
        <f t="shared" si="57"/>
        <v>-0.0003064254431268627</v>
      </c>
      <c r="D932" s="16">
        <f t="shared" si="58"/>
        <v>0.0010566851748990396</v>
      </c>
      <c r="E932" s="16">
        <f t="shared" si="59"/>
        <v>0.0003915763828650679</v>
      </c>
    </row>
    <row r="933" spans="2:5" ht="15">
      <c r="B933" s="16">
        <f t="shared" si="56"/>
        <v>73.99999999999878</v>
      </c>
      <c r="C933" s="16">
        <f t="shared" si="57"/>
        <v>-0.0003452260419826148</v>
      </c>
      <c r="D933" s="16">
        <f t="shared" si="58"/>
        <v>0.0010290670915404304</v>
      </c>
      <c r="E933" s="16">
        <f t="shared" si="59"/>
        <v>0.00047390175018830236</v>
      </c>
    </row>
    <row r="934" spans="2:5" ht="15">
      <c r="B934" s="16">
        <f t="shared" si="56"/>
        <v>74.07999999999878</v>
      </c>
      <c r="C934" s="16">
        <f t="shared" si="57"/>
        <v>-0.00038248293883898243</v>
      </c>
      <c r="D934" s="16">
        <f t="shared" si="58"/>
        <v>0.000998468456433312</v>
      </c>
      <c r="E934" s="16">
        <f t="shared" si="59"/>
        <v>0.0005537792267029673</v>
      </c>
    </row>
    <row r="935" spans="2:5" ht="15">
      <c r="B935" s="16">
        <f t="shared" si="56"/>
        <v>74.15999999999877</v>
      </c>
      <c r="C935" s="16">
        <f t="shared" si="57"/>
        <v>-0.00041809437662045556</v>
      </c>
      <c r="D935" s="16">
        <f t="shared" si="58"/>
        <v>0.0009650209063036755</v>
      </c>
      <c r="E935" s="16">
        <f t="shared" si="59"/>
        <v>0.0006309808992072613</v>
      </c>
    </row>
    <row r="936" spans="2:5" ht="15">
      <c r="B936" s="16">
        <f t="shared" si="56"/>
        <v>74.23999999999877</v>
      </c>
      <c r="C936" s="16">
        <f t="shared" si="57"/>
        <v>-0.00045196501497045405</v>
      </c>
      <c r="D936" s="16">
        <f t="shared" si="58"/>
        <v>0.0009288637051060391</v>
      </c>
      <c r="E936" s="16">
        <f t="shared" si="59"/>
        <v>0.0007052899956157445</v>
      </c>
    </row>
    <row r="937" spans="2:5" ht="15">
      <c r="B937" s="16">
        <f t="shared" si="56"/>
        <v>74.31999999999877</v>
      </c>
      <c r="C937" s="16">
        <f t="shared" si="57"/>
        <v>-0.0004840061627435806</v>
      </c>
      <c r="D937" s="16">
        <f t="shared" si="58"/>
        <v>0.0008901432120865527</v>
      </c>
      <c r="E937" s="16">
        <f t="shared" si="59"/>
        <v>0.0007765014525826687</v>
      </c>
    </row>
    <row r="938" spans="2:5" ht="15">
      <c r="B938" s="16">
        <f t="shared" si="56"/>
        <v>74.39999999999877</v>
      </c>
      <c r="C938" s="16">
        <f t="shared" si="57"/>
        <v>-0.0005141359865900497</v>
      </c>
      <c r="D938" s="16">
        <f t="shared" si="58"/>
        <v>0.0008490123331593488</v>
      </c>
      <c r="E938" s="16">
        <f t="shared" si="59"/>
        <v>0.0008444224392354165</v>
      </c>
    </row>
    <row r="939" spans="2:5" ht="15">
      <c r="B939" s="16">
        <f t="shared" si="56"/>
        <v>74.47999999999877</v>
      </c>
      <c r="C939" s="16">
        <f t="shared" si="57"/>
        <v>-0.0005422796952353059</v>
      </c>
      <c r="D939" s="16">
        <f t="shared" si="58"/>
        <v>0.0008056299575405243</v>
      </c>
      <c r="E939" s="16">
        <f t="shared" si="59"/>
        <v>0.0009088728358386585</v>
      </c>
    </row>
    <row r="940" spans="2:5" ht="15">
      <c r="B940" s="16">
        <f t="shared" si="56"/>
        <v>74.55999999999877</v>
      </c>
      <c r="C940" s="16">
        <f t="shared" si="57"/>
        <v>-0.0005683696991401162</v>
      </c>
      <c r="D940" s="16">
        <f t="shared" si="58"/>
        <v>0.000760160381609315</v>
      </c>
      <c r="E940" s="16">
        <f t="shared" si="59"/>
        <v>0.0009696856663674037</v>
      </c>
    </row>
    <row r="941" spans="2:5" ht="15">
      <c r="B941" s="16">
        <f t="shared" si="56"/>
        <v>74.63999999999876</v>
      </c>
      <c r="C941" s="16">
        <f t="shared" si="57"/>
        <v>-0.000592345745308762</v>
      </c>
      <c r="D941" s="16">
        <f t="shared" si="58"/>
        <v>0.000712772721984614</v>
      </c>
      <c r="E941" s="16">
        <f t="shared" si="59"/>
        <v>0.001026707484126173</v>
      </c>
    </row>
    <row r="942" spans="2:5" ht="15">
      <c r="B942" s="16">
        <f t="shared" si="56"/>
        <v>74.71999999999876</v>
      </c>
      <c r="C942" s="16">
        <f t="shared" si="57"/>
        <v>-0.0006141550270951094</v>
      </c>
      <c r="D942" s="16">
        <f t="shared" si="58"/>
        <v>0.0006636403198170052</v>
      </c>
      <c r="E942" s="16">
        <f t="shared" si="59"/>
        <v>0.0010797987097115333</v>
      </c>
    </row>
    <row r="943" spans="2:5" ht="15">
      <c r="B943" s="16">
        <f t="shared" si="56"/>
        <v>74.79999999999876</v>
      </c>
      <c r="C943" s="16">
        <f t="shared" si="57"/>
        <v>-0.0006337522689380494</v>
      </c>
      <c r="D943" s="16">
        <f t="shared" si="58"/>
        <v>0.0006129401383019612</v>
      </c>
      <c r="E943" s="16">
        <f t="shared" si="59"/>
        <v>0.0011288339207756902</v>
      </c>
    </row>
    <row r="944" spans="2:5" ht="15">
      <c r="B944" s="16">
        <f t="shared" si="56"/>
        <v>74.87999999999876</v>
      </c>
      <c r="C944" s="16">
        <f t="shared" si="57"/>
        <v>-0.0006510997860387925</v>
      </c>
      <c r="D944" s="16">
        <f t="shared" si="58"/>
        <v>0.0005608521554188578</v>
      </c>
      <c r="E944" s="16">
        <f t="shared" si="59"/>
        <v>0.0011737020932091988</v>
      </c>
    </row>
    <row r="945" spans="2:5" ht="15">
      <c r="B945" s="16">
        <f t="shared" si="56"/>
        <v>74.95999999999876</v>
      </c>
      <c r="C945" s="16">
        <f t="shared" si="57"/>
        <v>-0.0006661675190725526</v>
      </c>
      <c r="D945" s="16">
        <f t="shared" si="58"/>
        <v>0.0005075587538930536</v>
      </c>
      <c r="E945" s="16">
        <f t="shared" si="59"/>
        <v>0.0012143067935206431</v>
      </c>
    </row>
    <row r="946" spans="2:5" ht="15">
      <c r="B946" s="16">
        <f t="shared" si="56"/>
        <v>75.03999999999876</v>
      </c>
      <c r="C946" s="16">
        <f t="shared" si="57"/>
        <v>-0.000678933044105996</v>
      </c>
      <c r="D946" s="16">
        <f t="shared" si="58"/>
        <v>0.0004532441103645739</v>
      </c>
      <c r="E946" s="16">
        <f t="shared" si="59"/>
        <v>0.001250566322349809</v>
      </c>
    </row>
    <row r="947" spans="2:5" ht="15">
      <c r="B947" s="16">
        <f t="shared" si="56"/>
        <v>75.11999999999875</v>
      </c>
      <c r="C947" s="16">
        <f t="shared" si="57"/>
        <v>-0.0006893815579692354</v>
      </c>
      <c r="D947" s="16">
        <f t="shared" si="58"/>
        <v>0.0003980935857270351</v>
      </c>
      <c r="E947" s="16">
        <f t="shared" si="59"/>
        <v>0.0012824138092079717</v>
      </c>
    </row>
    <row r="948" spans="2:5" ht="15">
      <c r="B948" s="16">
        <f t="shared" si="56"/>
        <v>75.19999999999875</v>
      </c>
      <c r="C948" s="16">
        <f t="shared" si="57"/>
        <v>-0.0006975058394068769</v>
      </c>
      <c r="D948" s="16">
        <f t="shared" si="58"/>
        <v>0.00034229311857448494</v>
      </c>
      <c r="E948" s="16">
        <f t="shared" si="59"/>
        <v>0.0013097972586939306</v>
      </c>
    </row>
    <row r="949" spans="2:5" ht="15">
      <c r="B949" s="16">
        <f t="shared" si="56"/>
        <v>75.27999999999875</v>
      </c>
      <c r="C949" s="16">
        <f t="shared" si="57"/>
        <v>-0.0007033061864064672</v>
      </c>
      <c r="D949" s="16">
        <f t="shared" si="58"/>
        <v>0.0002860286236619676</v>
      </c>
      <c r="E949" s="16">
        <f t="shared" si="59"/>
        <v>0.001332679548586888</v>
      </c>
    </row>
    <row r="950" spans="2:5" ht="15">
      <c r="B950" s="16">
        <f t="shared" si="56"/>
        <v>75.35999999999875</v>
      </c>
      <c r="C950" s="16">
        <f t="shared" si="57"/>
        <v>-0.0007067903301744105</v>
      </c>
      <c r="D950" s="16">
        <f t="shared" si="58"/>
        <v>0.00022948539724801473</v>
      </c>
      <c r="E950" s="16">
        <f t="shared" si="59"/>
        <v>0.0013510383803667292</v>
      </c>
    </row>
    <row r="951" spans="2:5" ht="15">
      <c r="B951" s="16">
        <f t="shared" si="56"/>
        <v>75.43999999999875</v>
      </c>
      <c r="C951" s="16">
        <f t="shared" si="57"/>
        <v>-0.0007079733262988366</v>
      </c>
      <c r="D951" s="16">
        <f t="shared" si="58"/>
        <v>0.00017284753114410782</v>
      </c>
      <c r="E951" s="16">
        <f t="shared" si="59"/>
        <v>0.0013648661828582578</v>
      </c>
    </row>
    <row r="952" spans="2:5" ht="15">
      <c r="B952" s="16">
        <f t="shared" si="56"/>
        <v>75.51999999999875</v>
      </c>
      <c r="C952" s="16">
        <f t="shared" si="57"/>
        <v>-0.0007068774237057992</v>
      </c>
      <c r="D952" s="16">
        <f t="shared" si="58"/>
        <v>0.00011629733724764388</v>
      </c>
      <c r="E952" s="16">
        <f t="shared" si="59"/>
        <v>0.0013741699698380694</v>
      </c>
    </row>
    <row r="953" spans="2:5" ht="15">
      <c r="B953" s="16">
        <f t="shared" si="56"/>
        <v>75.59999999999874</v>
      </c>
      <c r="C953" s="16">
        <f t="shared" si="57"/>
        <v>-0.0007035319120793843</v>
      </c>
      <c r="D953" s="16">
        <f t="shared" si="58"/>
        <v>6.0014784281293126E-05</v>
      </c>
      <c r="E953" s="16">
        <f t="shared" si="59"/>
        <v>0.0013789711525805728</v>
      </c>
    </row>
    <row r="954" spans="2:5" ht="15">
      <c r="B954" s="16">
        <f t="shared" si="56"/>
        <v>75.67999999999874</v>
      </c>
      <c r="C954" s="16">
        <f t="shared" si="57"/>
        <v>-0.0006979729484776364</v>
      </c>
      <c r="D954" s="16">
        <f t="shared" si="58"/>
        <v>4.176948403082212E-06</v>
      </c>
      <c r="E954" s="16">
        <f t="shared" si="59"/>
        <v>0.0013793053084528194</v>
      </c>
    </row>
    <row r="955" spans="2:5" ht="15">
      <c r="B955" s="16">
        <f t="shared" si="56"/>
        <v>75.75999999999874</v>
      </c>
      <c r="C955" s="16">
        <f t="shared" si="57"/>
        <v>-0.0006902433639345069</v>
      </c>
      <c r="D955" s="16">
        <f t="shared" si="58"/>
        <v>-5.104252071167834E-05</v>
      </c>
      <c r="E955" s="16">
        <f t="shared" si="59"/>
        <v>0.0013752219067958852</v>
      </c>
    </row>
    <row r="956" spans="2:5" ht="15">
      <c r="B956" s="16">
        <f t="shared" si="56"/>
        <v>75.83999999999874</v>
      </c>
      <c r="C956" s="16">
        <f t="shared" si="57"/>
        <v>-0.000680392450893126</v>
      </c>
      <c r="D956" s="16">
        <f t="shared" si="58"/>
        <v>-0.00010547391678312843</v>
      </c>
      <c r="E956" s="16">
        <f t="shared" si="59"/>
        <v>0.001366783993453235</v>
      </c>
    </row>
    <row r="957" spans="2:5" ht="15">
      <c r="B957" s="16">
        <f t="shared" si="56"/>
        <v>75.91999999999874</v>
      </c>
      <c r="C957" s="16">
        <f t="shared" si="57"/>
        <v>-0.0006684757323674863</v>
      </c>
      <c r="D957" s="16">
        <f t="shared" si="58"/>
        <v>-0.00015895197537252732</v>
      </c>
      <c r="E957" s="16">
        <f t="shared" si="59"/>
        <v>0.0013540678354234327</v>
      </c>
    </row>
    <row r="958" spans="2:5" ht="15">
      <c r="B958" s="16">
        <f t="shared" si="56"/>
        <v>75.99999999999874</v>
      </c>
      <c r="C958" s="16">
        <f t="shared" si="57"/>
        <v>-0.0006545547137779341</v>
      </c>
      <c r="D958" s="16">
        <f t="shared" si="58"/>
        <v>-0.00021131635247476205</v>
      </c>
      <c r="E958" s="16">
        <f t="shared" si="59"/>
        <v>0.0013371625272254517</v>
      </c>
    </row>
    <row r="959" spans="2:5" ht="15">
      <c r="B959" s="16">
        <f t="shared" si="56"/>
        <v>76.07999999999873</v>
      </c>
      <c r="C959" s="16">
        <f t="shared" si="57"/>
        <v>-0.0006386966184506236</v>
      </c>
      <c r="D959" s="16">
        <f t="shared" si="58"/>
        <v>-0.0002624120819508119</v>
      </c>
      <c r="E959" s="16">
        <f t="shared" si="59"/>
        <v>0.0013161695606693866</v>
      </c>
    </row>
    <row r="960" spans="2:5" ht="15">
      <c r="B960" s="16">
        <f t="shared" si="56"/>
        <v>76.15999999999873</v>
      </c>
      <c r="C960" s="16">
        <f t="shared" si="57"/>
        <v>-0.0006209741078121535</v>
      </c>
      <c r="D960" s="16">
        <f t="shared" si="58"/>
        <v>-0.0003120900105757842</v>
      </c>
      <c r="E960" s="16">
        <f t="shared" si="59"/>
        <v>0.0012912023598233239</v>
      </c>
    </row>
    <row r="961" spans="2:5" ht="15">
      <c r="B961" s="16">
        <f t="shared" si="56"/>
        <v>76.23999999999873</v>
      </c>
      <c r="C961" s="16">
        <f t="shared" si="57"/>
        <v>-0.0006014649873479183</v>
      </c>
      <c r="D961" s="16">
        <f t="shared" si="58"/>
        <v>-0.00036020720956361763</v>
      </c>
      <c r="E961" s="16">
        <f t="shared" si="59"/>
        <v>0.0012623857830582346</v>
      </c>
    </row>
    <row r="962" spans="2:5" ht="15">
      <c r="B962" s="16">
        <f t="shared" si="56"/>
        <v>76.31999999999873</v>
      </c>
      <c r="C962" s="16">
        <f t="shared" si="57"/>
        <v>-0.0005802518994261737</v>
      </c>
      <c r="D962" s="16">
        <f t="shared" si="58"/>
        <v>-0.0004066273615177115</v>
      </c>
      <c r="E962" s="16">
        <f t="shared" si="59"/>
        <v>0.0012298555941368176</v>
      </c>
    </row>
    <row r="963" spans="2:5" ht="15">
      <c r="B963" s="16">
        <f t="shared" si="56"/>
        <v>76.39999999999873</v>
      </c>
      <c r="C963" s="16">
        <f t="shared" si="57"/>
        <v>-0.0005574220041193753</v>
      </c>
      <c r="D963" s="16">
        <f t="shared" si="58"/>
        <v>-0.0004512211218472615</v>
      </c>
      <c r="E963" s="16">
        <f t="shared" si="59"/>
        <v>0.0011937579043890367</v>
      </c>
    </row>
    <row r="964" spans="2:5" ht="15">
      <c r="B964" s="16">
        <f t="shared" si="56"/>
        <v>76.47999999999873</v>
      </c>
      <c r="C964" s="16">
        <f t="shared" si="57"/>
        <v>-0.0005330666491799583</v>
      </c>
      <c r="D964" s="16">
        <f t="shared" si="58"/>
        <v>-0.0004938664537816582</v>
      </c>
      <c r="E964" s="16">
        <f t="shared" si="59"/>
        <v>0.001154248588086504</v>
      </c>
    </row>
    <row r="965" spans="2:5" ht="15">
      <c r="B965" s="16">
        <f t="shared" si="56"/>
        <v>76.55999999999872</v>
      </c>
      <c r="C965" s="16">
        <f t="shared" si="57"/>
        <v>-0.0005072810303493394</v>
      </c>
      <c r="D965" s="16">
        <f t="shared" si="58"/>
        <v>-0.0005344489362096054</v>
      </c>
      <c r="E965" s="16">
        <f t="shared" si="59"/>
        <v>0.0011114926731897357</v>
      </c>
    </row>
    <row r="966" spans="2:5" ht="15">
      <c r="B966" s="16">
        <f t="shared" si="56"/>
        <v>76.63999999999872</v>
      </c>
      <c r="C966" s="16">
        <f t="shared" si="57"/>
        <v>-0.0004801638431965181</v>
      </c>
      <c r="D966" s="16">
        <f t="shared" si="58"/>
        <v>-0.0005728620436653268</v>
      </c>
      <c r="E966" s="16">
        <f t="shared" si="59"/>
        <v>0.0010656637096965096</v>
      </c>
    </row>
    <row r="967" spans="2:5" ht="15">
      <c r="B967" s="16">
        <f t="shared" si="56"/>
        <v>76.71999999999872</v>
      </c>
      <c r="C967" s="16">
        <f t="shared" si="57"/>
        <v>-0.0004518169276962274</v>
      </c>
      <c r="D967" s="16">
        <f t="shared" si="58"/>
        <v>-0.0006090073978810251</v>
      </c>
      <c r="E967" s="16">
        <f t="shared" si="59"/>
        <v>0.0010169431178660275</v>
      </c>
    </row>
    <row r="968" spans="2:5" ht="15">
      <c r="B968" s="16">
        <f t="shared" si="56"/>
        <v>76.79999999999872</v>
      </c>
      <c r="C968" s="16">
        <f t="shared" si="57"/>
        <v>-0.0004223449067661244</v>
      </c>
      <c r="D968" s="16">
        <f t="shared" si="58"/>
        <v>-0.000642794990422315</v>
      </c>
      <c r="E968" s="16">
        <f t="shared" si="59"/>
        <v>0.0009655195186322423</v>
      </c>
    </row>
    <row r="969" spans="2:5" ht="15">
      <c r="B969" s="16">
        <f aca="true" t="shared" si="60" ref="B969:B1013">B968+B$4</f>
        <v>76.87999999999872</v>
      </c>
      <c r="C969" s="16">
        <f aca="true" t="shared" si="61" ref="C969:C1013">-(E968*B$2+D968*B$3*2*SQRT(B$1*B$2))/B$1</f>
        <v>-0.00039185481998804894</v>
      </c>
      <c r="D969" s="16">
        <f aca="true" t="shared" si="62" ref="D969:D1013">D968+C969*B$4</f>
        <v>-0.000674143376021359</v>
      </c>
      <c r="E969" s="16">
        <f aca="true" t="shared" si="63" ref="E969:E1013">E968+D969*B$4</f>
        <v>0.0009115880485505336</v>
      </c>
    </row>
    <row r="970" spans="2:5" ht="15">
      <c r="B970" s="16">
        <f t="shared" si="60"/>
        <v>76.95999999999871</v>
      </c>
      <c r="C970" s="16">
        <f t="shared" si="61"/>
        <v>-0.00036045575373992765</v>
      </c>
      <c r="D970" s="16">
        <f t="shared" si="62"/>
        <v>-0.0007029798363205532</v>
      </c>
      <c r="E970" s="16">
        <f t="shared" si="63"/>
        <v>0.0008553496616448893</v>
      </c>
    </row>
    <row r="971" spans="2:5" ht="15">
      <c r="B971" s="16">
        <f t="shared" si="60"/>
        <v>77.03999999999871</v>
      </c>
      <c r="C971" s="16">
        <f t="shared" si="61"/>
        <v>-0.00032825846896251016</v>
      </c>
      <c r="D971" s="16">
        <f t="shared" si="62"/>
        <v>-0.000729240513837554</v>
      </c>
      <c r="E971" s="16">
        <f t="shared" si="63"/>
        <v>0.000797010420537885</v>
      </c>
    </row>
    <row r="972" spans="2:5" ht="15">
      <c r="B972" s="16">
        <f t="shared" si="60"/>
        <v>77.11999999999871</v>
      </c>
      <c r="C972" s="16">
        <f t="shared" si="61"/>
        <v>-0.00029537502777884315</v>
      </c>
      <c r="D972" s="16">
        <f t="shared" si="62"/>
        <v>-0.0007528705160598615</v>
      </c>
      <c r="E972" s="16">
        <f t="shared" si="63"/>
        <v>0.0007367807792530961</v>
      </c>
    </row>
    <row r="973" spans="2:5" ht="15">
      <c r="B973" s="16">
        <f t="shared" si="60"/>
        <v>77.19999999999871</v>
      </c>
      <c r="C973" s="16">
        <f t="shared" si="61"/>
        <v>-0.0002619184201742793</v>
      </c>
      <c r="D973" s="16">
        <f t="shared" si="62"/>
        <v>-0.0007738239896738038</v>
      </c>
      <c r="E973" s="16">
        <f t="shared" si="63"/>
        <v>0.0006748748600791918</v>
      </c>
    </row>
    <row r="974" spans="2:5" ht="15">
      <c r="B974" s="16">
        <f t="shared" si="60"/>
        <v>77.27999999999871</v>
      </c>
      <c r="C974" s="16">
        <f t="shared" si="61"/>
        <v>-0.00022800219193096075</v>
      </c>
      <c r="D974" s="16">
        <f t="shared" si="62"/>
        <v>-0.0007920641650282807</v>
      </c>
      <c r="E974" s="16">
        <f t="shared" si="63"/>
        <v>0.0006115097268769293</v>
      </c>
    </row>
    <row r="975" spans="2:5" ht="15">
      <c r="B975" s="16">
        <f t="shared" si="60"/>
        <v>77.3599999999987</v>
      </c>
      <c r="C975" s="16">
        <f t="shared" si="61"/>
        <v>-0.00019374007499319305</v>
      </c>
      <c r="D975" s="16">
        <f t="shared" si="62"/>
        <v>-0.0008075633710277362</v>
      </c>
      <c r="E975" s="16">
        <f t="shared" si="63"/>
        <v>0.0005469046571947104</v>
      </c>
    </row>
    <row r="976" spans="2:5" ht="15">
      <c r="B976" s="16">
        <f t="shared" si="60"/>
        <v>77.4399999999987</v>
      </c>
      <c r="C976" s="16">
        <f t="shared" si="61"/>
        <v>-0.00015924562141903916</v>
      </c>
      <c r="D976" s="16">
        <f t="shared" si="62"/>
        <v>-0.0008203030207412593</v>
      </c>
      <c r="E976" s="16">
        <f t="shared" si="63"/>
        <v>0.00048128041553540963</v>
      </c>
    </row>
    <row r="977" spans="2:5" ht="15">
      <c r="B977" s="16">
        <f t="shared" si="60"/>
        <v>77.5199999999987</v>
      </c>
      <c r="C977" s="16">
        <f t="shared" si="61"/>
        <v>-0.00012463184204891407</v>
      </c>
      <c r="D977" s="16">
        <f t="shared" si="62"/>
        <v>-0.0008302735681051724</v>
      </c>
      <c r="E977" s="16">
        <f t="shared" si="63"/>
        <v>0.00041485853008699583</v>
      </c>
    </row>
    <row r="978" spans="2:5" ht="15">
      <c r="B978" s="16">
        <f t="shared" si="60"/>
        <v>77.5999999999987</v>
      </c>
      <c r="C978" s="16">
        <f t="shared" si="61"/>
        <v>-9.001085099407427E-05</v>
      </c>
      <c r="D978" s="16">
        <f t="shared" si="62"/>
        <v>-0.0008374744361846983</v>
      </c>
      <c r="E978" s="16">
        <f t="shared" si="63"/>
        <v>0.00034786057519222</v>
      </c>
    </row>
    <row r="979" spans="2:5" ht="15">
      <c r="B979" s="16">
        <f t="shared" si="60"/>
        <v>77.6799999999987</v>
      </c>
      <c r="C979" s="16">
        <f t="shared" si="61"/>
        <v>-5.549351701679383E-05</v>
      </c>
      <c r="D979" s="16">
        <f t="shared" si="62"/>
        <v>-0.0008419139175460419</v>
      </c>
      <c r="E979" s="16">
        <f t="shared" si="63"/>
        <v>0.00028050746178853665</v>
      </c>
    </row>
    <row r="980" spans="2:5" ht="15">
      <c r="B980" s="16">
        <f t="shared" si="60"/>
        <v>77.7599999999987</v>
      </c>
      <c r="C980" s="16">
        <f t="shared" si="61"/>
        <v>-2.1189122839840706E-05</v>
      </c>
      <c r="D980" s="16">
        <f t="shared" si="62"/>
        <v>-0.0008436090473732291</v>
      </c>
      <c r="E980" s="16">
        <f t="shared" si="63"/>
        <v>0.00021301873799867832</v>
      </c>
    </row>
    <row r="981" spans="2:5" ht="15">
      <c r="B981" s="16">
        <f t="shared" si="60"/>
        <v>77.8399999999987</v>
      </c>
      <c r="C981" s="16">
        <f t="shared" si="61"/>
        <v>1.2794966614247601E-05</v>
      </c>
      <c r="D981" s="16">
        <f t="shared" si="62"/>
        <v>-0.0008425854500440893</v>
      </c>
      <c r="E981" s="16">
        <f t="shared" si="63"/>
        <v>0.00014561190199515118</v>
      </c>
    </row>
    <row r="982" spans="2:5" ht="15">
      <c r="B982" s="16">
        <f t="shared" si="60"/>
        <v>77.9199999999987</v>
      </c>
      <c r="C982" s="16">
        <f t="shared" si="61"/>
        <v>4.635362609348333E-05</v>
      </c>
      <c r="D982" s="16">
        <f t="shared" si="62"/>
        <v>-0.0008388771599566107</v>
      </c>
      <c r="E982" s="16">
        <f t="shared" si="63"/>
        <v>7.850172919862231E-05</v>
      </c>
    </row>
    <row r="983" spans="2:5" ht="15">
      <c r="B983" s="16">
        <f t="shared" si="60"/>
        <v>77.99999999999869</v>
      </c>
      <c r="C983" s="16">
        <f t="shared" si="61"/>
        <v>7.938428107825518E-05</v>
      </c>
      <c r="D983" s="16">
        <f t="shared" si="62"/>
        <v>-0.0008325264174703503</v>
      </c>
      <c r="E983" s="16">
        <f t="shared" si="63"/>
        <v>1.1899615800994292E-05</v>
      </c>
    </row>
    <row r="984" spans="2:5" ht="15">
      <c r="B984" s="16">
        <f t="shared" si="60"/>
        <v>78.07999999999869</v>
      </c>
      <c r="C984" s="16">
        <f t="shared" si="61"/>
        <v>0.00011178720716154834</v>
      </c>
      <c r="D984" s="16">
        <f t="shared" si="62"/>
        <v>-0.0008235834408974264</v>
      </c>
      <c r="E984" s="16">
        <f t="shared" si="63"/>
        <v>-5.398705947079982E-05</v>
      </c>
    </row>
    <row r="985" spans="2:5" ht="15">
      <c r="B985" s="16">
        <f t="shared" si="60"/>
        <v>78.15999999999869</v>
      </c>
      <c r="C985" s="16">
        <f t="shared" si="61"/>
        <v>0.000143465816921704</v>
      </c>
      <c r="D985" s="16">
        <f t="shared" si="62"/>
        <v>-0.0008121061755436901</v>
      </c>
      <c r="E985" s="16">
        <f t="shared" si="63"/>
        <v>-0.00011895555351429503</v>
      </c>
    </row>
    <row r="986" spans="2:5" ht="15">
      <c r="B986" s="16">
        <f t="shared" si="60"/>
        <v>78.23999999999869</v>
      </c>
      <c r="C986" s="16">
        <f t="shared" si="61"/>
        <v>0.00017432693351123073</v>
      </c>
      <c r="D986" s="16">
        <f t="shared" si="62"/>
        <v>-0.0007981600208627917</v>
      </c>
      <c r="E986" s="16">
        <f t="shared" si="63"/>
        <v>-0.00018280835518331837</v>
      </c>
    </row>
    <row r="987" spans="2:5" ht="15">
      <c r="B987" s="16">
        <f t="shared" si="60"/>
        <v>78.31999999999869</v>
      </c>
      <c r="C987" s="16">
        <f t="shared" si="61"/>
        <v>0.00020428105023647444</v>
      </c>
      <c r="D987" s="16">
        <f t="shared" si="62"/>
        <v>-0.0007818175368438737</v>
      </c>
      <c r="E987" s="16">
        <f t="shared" si="63"/>
        <v>-0.00024535375813082826</v>
      </c>
    </row>
    <row r="988" spans="2:5" ht="15">
      <c r="B988" s="16">
        <f t="shared" si="60"/>
        <v>78.39999999999868</v>
      </c>
      <c r="C988" s="16">
        <f t="shared" si="61"/>
        <v>0.00023324257545598745</v>
      </c>
      <c r="D988" s="16">
        <f t="shared" si="62"/>
        <v>-0.0007631581308073946</v>
      </c>
      <c r="E988" s="16">
        <f t="shared" si="63"/>
        <v>-0.0003064064085954198</v>
      </c>
    </row>
    <row r="989" spans="2:5" ht="15">
      <c r="B989" s="16">
        <f t="shared" si="60"/>
        <v>78.47999999999868</v>
      </c>
      <c r="C989" s="16">
        <f t="shared" si="61"/>
        <v>0.00026113006218002175</v>
      </c>
      <c r="D989" s="16">
        <f t="shared" si="62"/>
        <v>-0.0007422677258329929</v>
      </c>
      <c r="E989" s="16">
        <f t="shared" si="63"/>
        <v>-0.00036578782666205924</v>
      </c>
    </row>
    <row r="990" spans="2:5" ht="15">
      <c r="B990" s="16">
        <f t="shared" si="60"/>
        <v>78.55999999999868</v>
      </c>
      <c r="C990" s="16">
        <f t="shared" si="61"/>
        <v>0.0002878664218095149</v>
      </c>
      <c r="D990" s="16">
        <f t="shared" si="62"/>
        <v>-0.0007192384120882317</v>
      </c>
      <c r="E990" s="16">
        <f t="shared" si="63"/>
        <v>-0.00042332689962911775</v>
      </c>
    </row>
    <row r="991" spans="2:5" ht="15">
      <c r="B991" s="16">
        <f t="shared" si="60"/>
        <v>78.63999999999868</v>
      </c>
      <c r="C991" s="16">
        <f t="shared" si="61"/>
        <v>0.00031337912151004554</v>
      </c>
      <c r="D991" s="16">
        <f t="shared" si="62"/>
        <v>-0.000694168082367428</v>
      </c>
      <c r="E991" s="16">
        <f t="shared" si="63"/>
        <v>-0.000478860346218512</v>
      </c>
    </row>
    <row r="992" spans="2:5" ht="15">
      <c r="B992" s="16">
        <f t="shared" si="60"/>
        <v>78.71999999999868</v>
      </c>
      <c r="C992" s="16">
        <f t="shared" si="61"/>
        <v>0.00033760036477431006</v>
      </c>
      <c r="D992" s="16">
        <f t="shared" si="62"/>
        <v>-0.0006671600531854831</v>
      </c>
      <c r="E992" s="16">
        <f t="shared" si="63"/>
        <v>-0.0005322331504733506</v>
      </c>
    </row>
    <row r="993" spans="2:5" ht="15">
      <c r="B993" s="16">
        <f t="shared" si="60"/>
        <v>78.79999999999868</v>
      </c>
      <c r="C993" s="16">
        <f t="shared" si="61"/>
        <v>0.00036046725478552184</v>
      </c>
      <c r="D993" s="16">
        <f t="shared" si="62"/>
        <v>-0.0006383226728026414</v>
      </c>
      <c r="E993" s="16">
        <f t="shared" si="63"/>
        <v>-0.0005832989642975619</v>
      </c>
    </row>
    <row r="994" spans="2:5" ht="15">
      <c r="B994" s="16">
        <f t="shared" si="60"/>
        <v>78.87999999999867</v>
      </c>
      <c r="C994" s="16">
        <f t="shared" si="61"/>
        <v>0.0003819219402535549</v>
      </c>
      <c r="D994" s="16">
        <f t="shared" si="62"/>
        <v>-0.000607768917582357</v>
      </c>
      <c r="E994" s="16">
        <f t="shared" si="63"/>
        <v>-0.0006319204777041505</v>
      </c>
    </row>
    <row r="995" spans="2:5" ht="15">
      <c r="B995" s="16">
        <f t="shared" si="60"/>
        <v>78.95999999999867</v>
      </c>
      <c r="C995" s="16">
        <f t="shared" si="61"/>
        <v>0.0004019117434554538</v>
      </c>
      <c r="D995" s="16">
        <f t="shared" si="62"/>
        <v>-0.0005756159781059206</v>
      </c>
      <c r="E995" s="16">
        <f t="shared" si="63"/>
        <v>-0.0006779697559526242</v>
      </c>
    </row>
    <row r="996" spans="2:5" ht="15">
      <c r="B996" s="16">
        <f t="shared" si="60"/>
        <v>79.03999999999867</v>
      </c>
      <c r="C996" s="16">
        <f t="shared" si="61"/>
        <v>0.0004203892702719169</v>
      </c>
      <c r="D996" s="16">
        <f t="shared" si="62"/>
        <v>-0.0005419848364841672</v>
      </c>
      <c r="E996" s="16">
        <f t="shared" si="63"/>
        <v>-0.0007213285428713576</v>
      </c>
    </row>
    <row r="997" spans="2:5" ht="15">
      <c r="B997" s="16">
        <f t="shared" si="60"/>
        <v>79.11999999999867</v>
      </c>
      <c r="C997" s="16">
        <f t="shared" si="61"/>
        <v>0.00043731250207132617</v>
      </c>
      <c r="D997" s="16">
        <f t="shared" si="62"/>
        <v>-0.0005069998363184612</v>
      </c>
      <c r="E997" s="16">
        <f t="shared" si="63"/>
        <v>-0.0007618885297768344</v>
      </c>
    </row>
    <row r="998" spans="2:5" ht="15">
      <c r="B998" s="16">
        <f t="shared" si="60"/>
        <v>79.19999999999867</v>
      </c>
      <c r="C998" s="16">
        <f t="shared" si="61"/>
        <v>0.00045264486935266796</v>
      </c>
      <c r="D998" s="16">
        <f t="shared" si="62"/>
        <v>-0.0004707882467702477</v>
      </c>
      <c r="E998" s="16">
        <f t="shared" si="63"/>
        <v>-0.0007995515895184543</v>
      </c>
    </row>
    <row r="999" spans="2:5" ht="15">
      <c r="B999" s="16">
        <f t="shared" si="60"/>
        <v>79.27999999999867</v>
      </c>
      <c r="C999" s="16">
        <f t="shared" si="61"/>
        <v>0.0004663553071180607</v>
      </c>
      <c r="D999" s="16">
        <f t="shared" si="62"/>
        <v>-0.00043347982220080284</v>
      </c>
      <c r="E999" s="16">
        <f t="shared" si="63"/>
        <v>-0.0008342299752945185</v>
      </c>
    </row>
    <row r="1000" spans="2:5" ht="15">
      <c r="B1000" s="16">
        <f t="shared" si="60"/>
        <v>79.35999999999866</v>
      </c>
      <c r="C1000" s="16">
        <f t="shared" si="61"/>
        <v>0.0004784182920044046</v>
      </c>
      <c r="D1000" s="16">
        <f t="shared" si="62"/>
        <v>-0.00039520635884045046</v>
      </c>
      <c r="E1000" s="16">
        <f t="shared" si="63"/>
        <v>-0.0008658464840017545</v>
      </c>
    </row>
    <row r="1001" spans="2:5" ht="15">
      <c r="B1001" s="16">
        <f t="shared" si="60"/>
        <v>79.43999999999866</v>
      </c>
      <c r="C1001" s="16">
        <f t="shared" si="61"/>
        <v>0.0004888138612617025</v>
      </c>
      <c r="D1001" s="16">
        <f t="shared" si="62"/>
        <v>-0.00035610124993951423</v>
      </c>
      <c r="E1001" s="16">
        <f t="shared" si="63"/>
        <v>-0.0008943345839969156</v>
      </c>
    </row>
    <row r="1002" spans="2:5" ht="15">
      <c r="B1002" s="16">
        <f t="shared" si="60"/>
        <v>79.51999999999866</v>
      </c>
      <c r="C1002" s="16">
        <f t="shared" si="61"/>
        <v>0.000497527613722705</v>
      </c>
      <c r="D1002" s="16">
        <f t="shared" si="62"/>
        <v>-0.00031629904084169784</v>
      </c>
      <c r="E1002" s="16">
        <f t="shared" si="63"/>
        <v>-0.0009196385072642514</v>
      </c>
    </row>
    <row r="1003" spans="2:5" ht="15">
      <c r="B1003" s="16">
        <f t="shared" si="60"/>
        <v>79.59999999999866</v>
      </c>
      <c r="C1003" s="16">
        <f t="shared" si="61"/>
        <v>0.0005045506929645188</v>
      </c>
      <c r="D1003" s="16">
        <f t="shared" si="62"/>
        <v>-0.0002759349854045363</v>
      </c>
      <c r="E1003" s="16">
        <f t="shared" si="63"/>
        <v>-0.0009417133060966143</v>
      </c>
    </row>
    <row r="1004" spans="2:5" ht="15">
      <c r="B1004" s="16">
        <f t="shared" si="60"/>
        <v>79.67999999999866</v>
      </c>
      <c r="C1004" s="16">
        <f t="shared" si="61"/>
        <v>0.0005098797529175388</v>
      </c>
      <c r="D1004" s="16">
        <f t="shared" si="62"/>
        <v>-0.00023514460517113321</v>
      </c>
      <c r="E1004" s="16">
        <f t="shared" si="63"/>
        <v>-0.0009605248745103049</v>
      </c>
    </row>
    <row r="1005" spans="2:5" ht="15">
      <c r="B1005" s="16">
        <f t="shared" si="60"/>
        <v>79.75999999999866</v>
      </c>
      <c r="C1005" s="16">
        <f t="shared" si="61"/>
        <v>0.0005135169062303408</v>
      </c>
      <c r="D1005" s="16">
        <f t="shared" si="62"/>
        <v>-0.00019406325267270596</v>
      </c>
      <c r="E1005" s="16">
        <f t="shared" si="63"/>
        <v>-0.0009760499347241214</v>
      </c>
    </row>
    <row r="1006" spans="2:5" ht="15">
      <c r="B1006" s="16">
        <f t="shared" si="60"/>
        <v>79.83999999999865</v>
      </c>
      <c r="C1006" s="16">
        <f t="shared" si="61"/>
        <v>0.0005154696557508585</v>
      </c>
      <c r="D1006" s="16">
        <f t="shared" si="62"/>
        <v>-0.0001528256802126373</v>
      </c>
      <c r="E1006" s="16">
        <f t="shared" si="63"/>
        <v>-0.0009882759891411323</v>
      </c>
    </row>
    <row r="1007" spans="2:5" ht="15">
      <c r="B1007" s="16">
        <f t="shared" si="60"/>
        <v>79.91999999999865</v>
      </c>
      <c r="C1007" s="16">
        <f t="shared" si="61"/>
        <v>0.0005157508095341267</v>
      </c>
      <c r="D1007" s="16">
        <f t="shared" si="62"/>
        <v>-0.00011156561544990715</v>
      </c>
      <c r="E1007" s="16">
        <f t="shared" si="63"/>
        <v>-0.000997201238377125</v>
      </c>
    </row>
    <row r="1008" spans="2:5" ht="15">
      <c r="B1008" s="16">
        <f t="shared" si="60"/>
        <v>79.99999999999865</v>
      </c>
      <c r="C1008" s="16">
        <f t="shared" si="61"/>
        <v>0.0005143783798349385</v>
      </c>
      <c r="D1008" s="16">
        <f t="shared" si="62"/>
        <v>-7.041534506311207E-05</v>
      </c>
      <c r="E1008" s="16">
        <f t="shared" si="63"/>
        <v>-0.001002834465982174</v>
      </c>
    </row>
    <row r="1009" spans="2:5" ht="15">
      <c r="B1009" s="16">
        <f t="shared" si="60"/>
        <v>80.07999999999865</v>
      </c>
      <c r="C1009" s="16">
        <f t="shared" si="61"/>
        <v>0.0005113754665898305</v>
      </c>
      <c r="D1009" s="16">
        <f t="shared" si="62"/>
        <v>-2.9505307735925633E-05</v>
      </c>
      <c r="E1009" s="16">
        <f t="shared" si="63"/>
        <v>-0.001005194890601048</v>
      </c>
    </row>
    <row r="1010" spans="2:5" ht="15">
      <c r="B1010" s="16">
        <f t="shared" si="60"/>
        <v>80.15999999999865</v>
      </c>
      <c r="C1010" s="16">
        <f t="shared" si="61"/>
        <v>0.0005067701259367378</v>
      </c>
      <c r="D1010" s="16">
        <f t="shared" si="62"/>
        <v>1.1036302339013397E-05</v>
      </c>
      <c r="E1010" s="16">
        <f t="shared" si="63"/>
        <v>-0.001004311986413927</v>
      </c>
    </row>
    <row r="1011" spans="2:5" ht="15">
      <c r="B1011" s="16">
        <f t="shared" si="60"/>
        <v>80.23999999999864</v>
      </c>
      <c r="C1011" s="16">
        <f t="shared" si="61"/>
        <v>0.0005005952243623353</v>
      </c>
      <c r="D1011" s="16">
        <f t="shared" si="62"/>
        <v>5.108392028800022E-05</v>
      </c>
      <c r="E1011" s="16">
        <f t="shared" si="63"/>
        <v>-0.001000225272790887</v>
      </c>
    </row>
    <row r="1012" spans="2:5" ht="15">
      <c r="B1012" s="16">
        <f t="shared" si="60"/>
        <v>80.31999999999864</v>
      </c>
      <c r="C1012" s="16">
        <f t="shared" si="61"/>
        <v>0.0004928882791063959</v>
      </c>
      <c r="D1012" s="16">
        <f t="shared" si="62"/>
        <v>9.05149826165119E-05</v>
      </c>
      <c r="E1012" s="16">
        <f t="shared" si="63"/>
        <v>-0.0009929840741815662</v>
      </c>
    </row>
    <row r="1013" spans="2:5" ht="15">
      <c r="B1013" s="16">
        <f t="shared" si="60"/>
        <v>80.39999999999864</v>
      </c>
      <c r="C1013" s="16">
        <f t="shared" si="61"/>
        <v>0.0004836912854893595</v>
      </c>
      <c r="D1013" s="16">
        <f t="shared" si="62"/>
        <v>0.00012921028545566067</v>
      </c>
      <c r="E1013" s="16">
        <f t="shared" si="63"/>
        <v>-0.0009826472513451132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W1013"/>
  <sheetViews>
    <sheetView zoomScale="115" zoomScaleNormal="115" zoomScalePageLayoutView="0" workbookViewId="0" topLeftCell="A1">
      <selection activeCell="D9" sqref="D9"/>
    </sheetView>
  </sheetViews>
  <sheetFormatPr defaultColWidth="9.140625" defaultRowHeight="12.75"/>
  <cols>
    <col min="1" max="1" width="21.7109375" style="2" bestFit="1" customWidth="1"/>
    <col min="2" max="9" width="9.140625" style="2" customWidth="1"/>
    <col min="10" max="10" width="9.7109375" style="2" bestFit="1" customWidth="1"/>
    <col min="11" max="17" width="9.140625" style="2" customWidth="1"/>
    <col min="18" max="21" width="9.140625" style="39" customWidth="1"/>
    <col min="22" max="22" width="10.8515625" style="39" customWidth="1"/>
    <col min="23" max="30" width="9.140625" style="39" customWidth="1"/>
    <col min="31" max="16384" width="9.140625" style="45" customWidth="1"/>
  </cols>
  <sheetData>
    <row r="1" spans="1:3" ht="23.25">
      <c r="A1" s="19" t="s">
        <v>2</v>
      </c>
      <c r="B1" s="20">
        <v>1</v>
      </c>
      <c r="C1" s="1"/>
    </row>
    <row r="2" spans="1:5" ht="23.25">
      <c r="A2" s="21" t="s">
        <v>3</v>
      </c>
      <c r="B2" s="22">
        <v>1.2</v>
      </c>
      <c r="C2" s="4"/>
      <c r="D2" s="5"/>
      <c r="E2" s="5"/>
    </row>
    <row r="3" spans="1:5" ht="23.25">
      <c r="A3" s="55" t="s">
        <v>27</v>
      </c>
      <c r="B3" s="24">
        <v>0.2</v>
      </c>
      <c r="C3" s="13"/>
      <c r="D3" s="14"/>
      <c r="E3" s="5"/>
    </row>
    <row r="4" spans="1:5" ht="24" thickBot="1">
      <c r="A4" s="25" t="s">
        <v>5</v>
      </c>
      <c r="B4" s="26">
        <v>0.1</v>
      </c>
      <c r="C4" s="4"/>
      <c r="D4" s="5"/>
      <c r="E4" s="5"/>
    </row>
    <row r="5" spans="1:5" ht="23.25">
      <c r="A5" s="46"/>
      <c r="B5" s="46"/>
      <c r="C5" s="4"/>
      <c r="D5" s="5"/>
      <c r="E5" s="5"/>
    </row>
    <row r="6" spans="1:3" ht="20.25">
      <c r="A6" s="1"/>
      <c r="B6" s="4"/>
      <c r="C6" s="4"/>
    </row>
    <row r="7" spans="1:17" ht="20.25">
      <c r="A7" s="47"/>
      <c r="B7" s="12" t="s">
        <v>6</v>
      </c>
      <c r="C7" s="12" t="s">
        <v>7</v>
      </c>
      <c r="D7" s="12" t="s">
        <v>8</v>
      </c>
      <c r="E7" s="12" t="s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5">
      <c r="A8" s="48" t="s">
        <v>26</v>
      </c>
      <c r="B8" s="5"/>
      <c r="C8" s="5"/>
      <c r="D8" s="16">
        <v>0</v>
      </c>
      <c r="E8" s="16">
        <v>-0.4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0.25">
      <c r="A9" s="47"/>
      <c r="B9" s="16">
        <v>31</v>
      </c>
      <c r="C9" s="16">
        <f>-(E10*B$2+D10*B$3*2*SQRT(B$1*B$2))/B$1</f>
        <v>-0.0003802028743601853</v>
      </c>
      <c r="D9" s="16">
        <f>D10+C9*B$4</f>
        <v>0.0003064431490043127</v>
      </c>
      <c r="E9" s="16">
        <f>E10+D9*B$4</f>
        <v>0.0002216997806178414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0.25">
      <c r="A10" s="47"/>
      <c r="B10">
        <v>30.9</v>
      </c>
      <c r="C10">
        <v>-0.00035439612201284876</v>
      </c>
      <c r="D10">
        <v>0.0003444634364403312</v>
      </c>
      <c r="E10">
        <v>0.00019105546571741012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">
      <c r="A11" s="32"/>
      <c r="B11">
        <v>30.8</v>
      </c>
      <c r="C11">
        <v>-0.0003229591155970068</v>
      </c>
      <c r="D11">
        <v>0.00037990304864161603</v>
      </c>
      <c r="E11">
        <v>0.000156609122073377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">
      <c r="A12" s="32"/>
      <c r="B12">
        <v>30.7</v>
      </c>
      <c r="C12">
        <v>-0.0002860283758562934</v>
      </c>
      <c r="D12">
        <v>0.0004121989602013167</v>
      </c>
      <c r="E12">
        <v>0.00011861881720921541</v>
      </c>
      <c r="F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">
      <c r="A13" s="32"/>
      <c r="B13">
        <v>30.6</v>
      </c>
      <c r="C13">
        <v>-0.00024381562556122932</v>
      </c>
      <c r="D13">
        <v>0.00044080179778694604</v>
      </c>
      <c r="E13">
        <v>7.739892118908373E-05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">
      <c r="A14" s="32"/>
      <c r="B14">
        <v>30.5</v>
      </c>
      <c r="C14">
        <v>-0.00019660857859991722</v>
      </c>
      <c r="D14">
        <v>0.00046518336034306895</v>
      </c>
      <c r="E14">
        <v>3.331874141038912E-05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">
      <c r="A15" s="32"/>
      <c r="B15">
        <v>30.4</v>
      </c>
      <c r="C15">
        <v>-0.00014477081154779445</v>
      </c>
      <c r="D15">
        <v>0.00048484421820306066</v>
      </c>
      <c r="E15">
        <v>-1.3199594623917779E-05</v>
      </c>
      <c r="F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">
      <c r="A16" s="32"/>
      <c r="B16">
        <v>30.3</v>
      </c>
      <c r="C16">
        <v>-8.874067728210946E-05</v>
      </c>
      <c r="D16">
        <v>0.0004993212993578401</v>
      </c>
      <c r="E16">
        <v>-6.168401644422385E-05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">
      <c r="A17" s="32"/>
      <c r="B17">
        <v>30.2</v>
      </c>
      <c r="C17">
        <v>-2.9029230376103823E-05</v>
      </c>
      <c r="D17">
        <v>0.000508195367086051</v>
      </c>
      <c r="E17">
        <v>-0.00011161614638000786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">
      <c r="B18">
        <v>30.1</v>
      </c>
      <c r="C18">
        <v>3.3782854976960075E-05</v>
      </c>
      <c r="D18">
        <v>0.0005110982901236614</v>
      </c>
      <c r="E18">
        <v>-0.00016243568308861296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2:17" ht="15">
      <c r="B19">
        <v>30</v>
      </c>
      <c r="C19">
        <v>9.904938199826774E-05</v>
      </c>
      <c r="D19">
        <v>0.0005077200046259654</v>
      </c>
      <c r="E19">
        <v>-0.0002135455121009791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ht="15">
      <c r="B20">
        <v>29.9</v>
      </c>
      <c r="C20">
        <v>0.00016606373841028023</v>
      </c>
      <c r="D20">
        <v>0.0004978150664261387</v>
      </c>
      <c r="E20">
        <v>-0.00026431751256357565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2:17" ht="15">
      <c r="B21">
        <v>29.8</v>
      </c>
      <c r="C21">
        <v>0.00023406499576889133</v>
      </c>
      <c r="D21">
        <v>0.0004812086925851106</v>
      </c>
      <c r="E21">
        <v>-0.0003140990192061895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ht="15">
      <c r="B22">
        <v>29.7</v>
      </c>
      <c r="C22">
        <v>0.0003022449699652741</v>
      </c>
      <c r="D22">
        <v>0.00045780219300822143</v>
      </c>
      <c r="E22">
        <v>-0.00036221988846470057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ht="15.75" thickBot="1">
      <c r="B23">
        <v>29.6</v>
      </c>
      <c r="C23">
        <v>0.00036975619833511716</v>
      </c>
      <c r="D23">
        <v>0.00042757769601169403</v>
      </c>
      <c r="E23">
        <v>-0.00040800010776552274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5" ht="15" customHeight="1">
      <c r="B24">
        <v>29.5</v>
      </c>
      <c r="C24">
        <v>0.0004357207752675115</v>
      </c>
      <c r="D24">
        <v>0.0003906020761781823</v>
      </c>
      <c r="E24">
        <v>-0.00045075787736669214</v>
      </c>
      <c r="F24" s="17"/>
      <c r="G24" s="37" t="s">
        <v>10</v>
      </c>
      <c r="H24" s="38" t="s">
        <v>11</v>
      </c>
      <c r="I24" s="39"/>
      <c r="M24" s="17"/>
      <c r="N24" s="17"/>
      <c r="O24" s="17"/>
    </row>
    <row r="25" spans="2:22" ht="18.75" thickBot="1">
      <c r="B25">
        <v>29.4</v>
      </c>
      <c r="C25">
        <v>0.0004992399747688186</v>
      </c>
      <c r="D25">
        <v>0.00034702999865143114</v>
      </c>
      <c r="E25">
        <v>-0.0004898180849845104</v>
      </c>
      <c r="F25" s="17"/>
      <c r="G25" s="40">
        <f>E10</f>
        <v>0.00019105546571741012</v>
      </c>
      <c r="H25" s="41">
        <v>0</v>
      </c>
      <c r="I25" s="39"/>
      <c r="J25" s="44" t="s">
        <v>25</v>
      </c>
      <c r="K25" s="44"/>
      <c r="L25" s="44"/>
      <c r="M25" s="44" t="s">
        <v>23</v>
      </c>
      <c r="N25" s="44"/>
      <c r="O25" s="44"/>
      <c r="P25" s="44" t="s">
        <v>24</v>
      </c>
      <c r="Q25" s="44"/>
      <c r="R25" s="44"/>
      <c r="S25" s="65" t="s">
        <v>28</v>
      </c>
      <c r="T25" s="44"/>
      <c r="U25" s="44"/>
      <c r="V25" s="64" t="s">
        <v>29</v>
      </c>
    </row>
    <row r="26" spans="2:15" ht="15.75" thickBot="1">
      <c r="B26">
        <v>29.3</v>
      </c>
      <c r="C26">
        <v>0.0005594045752820505</v>
      </c>
      <c r="D26">
        <v>0.0002971060011745493</v>
      </c>
      <c r="E26">
        <v>-0.0005245210848496535</v>
      </c>
      <c r="F26" s="17"/>
      <c r="G26" s="42"/>
      <c r="H26" s="42"/>
      <c r="I26" s="39"/>
      <c r="L26" s="17"/>
      <c r="M26" s="17"/>
      <c r="N26" s="17"/>
      <c r="O26" s="17"/>
    </row>
    <row r="27" spans="2:23" ht="15">
      <c r="B27">
        <v>29.2</v>
      </c>
      <c r="C27">
        <v>0.0006153057893676255</v>
      </c>
      <c r="D27">
        <v>0.00024116554364634422</v>
      </c>
      <c r="E27">
        <v>-0.0005542316849671084</v>
      </c>
      <c r="F27" s="17"/>
      <c r="G27" s="49" t="s">
        <v>22</v>
      </c>
      <c r="H27" s="50">
        <f>G25+1</f>
        <v>1.0001910554657174</v>
      </c>
      <c r="I27" s="39"/>
      <c r="J27" s="27">
        <f>G$25</f>
        <v>0.00019105546571741012</v>
      </c>
      <c r="K27" s="28">
        <f>-5*H$37</f>
        <v>-0.4</v>
      </c>
      <c r="L27" s="17"/>
      <c r="M27" s="58">
        <f>-(2*H$28+1)</f>
        <v>-1.4</v>
      </c>
      <c r="N27" s="59">
        <f>3*H$37</f>
        <v>0.24</v>
      </c>
      <c r="O27" s="17"/>
      <c r="P27" s="37">
        <f>-(2*H$28+1)</f>
        <v>-1.4</v>
      </c>
      <c r="Q27" s="38">
        <f>-4*H$37</f>
        <v>-0.32</v>
      </c>
      <c r="S27" s="37">
        <f>-(2*H$28+1)+H$31+H$30</f>
        <v>-0.44999999999999984</v>
      </c>
      <c r="T27" s="38">
        <f>-3*H$37+H$34</f>
        <v>-0.22299999999999998</v>
      </c>
      <c r="V27" s="27">
        <f>G$25</f>
        <v>0.00019105546571741012</v>
      </c>
      <c r="W27" s="38">
        <f>-3*H$37</f>
        <v>-0.24</v>
      </c>
    </row>
    <row r="28" spans="2:23" ht="15">
      <c r="B28">
        <v>29.1</v>
      </c>
      <c r="C28">
        <v>0.0006660466887972453</v>
      </c>
      <c r="D28">
        <v>0.00017963496470958166</v>
      </c>
      <c r="E28">
        <v>-0.0005783482393317428</v>
      </c>
      <c r="F28" s="17"/>
      <c r="G28" s="51" t="s">
        <v>12</v>
      </c>
      <c r="H28" s="52">
        <f>0.2</f>
        <v>0.2</v>
      </c>
      <c r="I28" s="39"/>
      <c r="J28" s="56">
        <f>G$25</f>
        <v>0.00019105546571741012</v>
      </c>
      <c r="K28" s="57">
        <f>5*H$37</f>
        <v>0.4</v>
      </c>
      <c r="L28" s="17"/>
      <c r="M28" s="60">
        <f>-(H$28+1)</f>
        <v>-1.2</v>
      </c>
      <c r="N28" s="61">
        <f>3*H$37</f>
        <v>0.24</v>
      </c>
      <c r="O28" s="17"/>
      <c r="P28" s="66">
        <f>-(2*H$28+1)</f>
        <v>-1.4</v>
      </c>
      <c r="Q28" s="67">
        <f>4*H$37</f>
        <v>0.32</v>
      </c>
      <c r="S28" s="66">
        <f>-(2*H$28+1)+2*H$31+H$30</f>
        <v>-0.3999999999999998</v>
      </c>
      <c r="T28" s="67">
        <f>-3*H$37+H$34</f>
        <v>-0.22299999999999998</v>
      </c>
      <c r="V28" s="56">
        <f>G$25-H$32</f>
        <v>-0.8498089445342826</v>
      </c>
      <c r="W28" s="67">
        <f>-3*H$37</f>
        <v>-0.24</v>
      </c>
    </row>
    <row r="29" spans="2:23" ht="15">
      <c r="B29">
        <v>29</v>
      </c>
      <c r="C29">
        <v>0.000710754004379699</v>
      </c>
      <c r="D29">
        <v>0.00011303029582985715</v>
      </c>
      <c r="E29">
        <v>-0.000596311735802701</v>
      </c>
      <c r="F29" s="17"/>
      <c r="G29" s="51" t="s">
        <v>13</v>
      </c>
      <c r="H29" s="52">
        <f>0.2*B1</f>
        <v>0.2</v>
      </c>
      <c r="I29" s="39"/>
      <c r="J29" s="56">
        <f>G$25+H$29</f>
        <v>0.20019105546571742</v>
      </c>
      <c r="K29" s="57">
        <f>5*H$37</f>
        <v>0.4</v>
      </c>
      <c r="L29" s="17"/>
      <c r="M29" s="60">
        <f>-(H$28+1)+H$27/12</f>
        <v>-1.116650745377857</v>
      </c>
      <c r="N29" s="61">
        <f>3*H$37-H$35</f>
        <v>0.11499999999999999</v>
      </c>
      <c r="O29" s="17"/>
      <c r="P29" s="66"/>
      <c r="Q29" s="67"/>
      <c r="S29" s="66">
        <f>-(2*H$28+1)+H$31+H$30</f>
        <v>-0.44999999999999984</v>
      </c>
      <c r="T29" s="67">
        <f>-3*H$37+H$36/2+H$34</f>
        <v>-0.1527895804203785</v>
      </c>
      <c r="V29" s="56">
        <f>G$25-H$32</f>
        <v>-0.8498089445342826</v>
      </c>
      <c r="W29" s="67">
        <f>-3*H$37+H$36/2</f>
        <v>-0.1697895804203785</v>
      </c>
    </row>
    <row r="30" spans="2:23" ht="15">
      <c r="B30">
        <v>28.9</v>
      </c>
      <c r="C30">
        <v>0.0007485901696042341</v>
      </c>
      <c r="D30">
        <v>4.1954895391887233E-05</v>
      </c>
      <c r="E30">
        <v>-0.0006076147653856867</v>
      </c>
      <c r="F30" s="17"/>
      <c r="G30" s="51" t="s">
        <v>14</v>
      </c>
      <c r="H30" s="52">
        <v>0.9</v>
      </c>
      <c r="I30" s="39"/>
      <c r="J30" s="56">
        <f>G$25+H$29</f>
        <v>0.20019105546571742</v>
      </c>
      <c r="K30" s="57">
        <f>-5*H$37</f>
        <v>-0.4</v>
      </c>
      <c r="L30" s="17"/>
      <c r="M30" s="60">
        <f>-(H$28+1)+2*H$27/12</f>
        <v>-1.0333014907557136</v>
      </c>
      <c r="N30" s="61">
        <f>3*H$37</f>
        <v>0.24</v>
      </c>
      <c r="O30" s="17"/>
      <c r="P30" s="66">
        <f>-(2*H$28+1)</f>
        <v>-1.4</v>
      </c>
      <c r="Q30" s="67">
        <f>-4*H$37</f>
        <v>-0.32</v>
      </c>
      <c r="S30" s="66">
        <f>-(2*H$28+1)+H$31</f>
        <v>-1.3499999999999999</v>
      </c>
      <c r="T30" s="67">
        <f>-3*H$37+H$36/2+H$34</f>
        <v>-0.1527895804203785</v>
      </c>
      <c r="V30" s="56">
        <f>G$25-H$32-H$33</f>
        <v>-0.9498089445342826</v>
      </c>
      <c r="W30" s="67">
        <f>-3*H$37+H$36/2</f>
        <v>-0.1697895804203785</v>
      </c>
    </row>
    <row r="31" spans="2:23" ht="15">
      <c r="B31">
        <v>28.8</v>
      </c>
      <c r="C31">
        <v>0.0007787654681279914</v>
      </c>
      <c r="D31">
        <v>-3.2904121568536185E-05</v>
      </c>
      <c r="E31">
        <v>-0.0006118102549248754</v>
      </c>
      <c r="F31" s="17"/>
      <c r="G31" s="51" t="s">
        <v>15</v>
      </c>
      <c r="H31" s="52">
        <v>0.05</v>
      </c>
      <c r="I31" s="39"/>
      <c r="J31" s="56">
        <f>G$25</f>
        <v>0.00019105546571741012</v>
      </c>
      <c r="K31" s="57">
        <f>-5*H$37</f>
        <v>-0.4</v>
      </c>
      <c r="L31" s="17"/>
      <c r="M31" s="60">
        <f>-(H$28+1)+3*H$27/12</f>
        <v>-0.9499522361335706</v>
      </c>
      <c r="N31" s="61">
        <f>3*H$37-H$35</f>
        <v>0.11499999999999999</v>
      </c>
      <c r="O31" s="17"/>
      <c r="P31" s="66">
        <f>-(2*H$28+1)-H$37</f>
        <v>-1.48</v>
      </c>
      <c r="Q31" s="67">
        <f>-3*H$37</f>
        <v>-0.24</v>
      </c>
      <c r="S31" s="66">
        <f>-(2*H$28+1)</f>
        <v>-1.4</v>
      </c>
      <c r="T31" s="67">
        <f>-3*H$37</f>
        <v>-0.24</v>
      </c>
      <c r="V31" s="56">
        <f>G$25-H$32-H$33</f>
        <v>-0.9498089445342826</v>
      </c>
      <c r="W31" s="67">
        <f>-3*H$37-H$36/2</f>
        <v>-0.3102104195796215</v>
      </c>
    </row>
    <row r="32" spans="2:23" ht="15">
      <c r="B32">
        <v>28.7</v>
      </c>
      <c r="C32">
        <v>0.0008005501374163759</v>
      </c>
      <c r="D32">
        <v>-0.00011078066838133532</v>
      </c>
      <c r="E32">
        <v>-0.0006085198427680218</v>
      </c>
      <c r="F32" s="17"/>
      <c r="G32" s="51" t="s">
        <v>16</v>
      </c>
      <c r="H32" s="52">
        <v>0.85</v>
      </c>
      <c r="I32" s="39"/>
      <c r="J32" s="56">
        <f>G$25+H$29</f>
        <v>0.20019105546571742</v>
      </c>
      <c r="K32" s="57">
        <f>5*H$37</f>
        <v>0.4</v>
      </c>
      <c r="L32" s="17"/>
      <c r="M32" s="60">
        <f>-(H$28+1)+4*H$27/12</f>
        <v>-0.8666029815114276</v>
      </c>
      <c r="N32" s="61">
        <f>3*H$37</f>
        <v>0.24</v>
      </c>
      <c r="O32" s="17"/>
      <c r="P32" s="66"/>
      <c r="Q32" s="67"/>
      <c r="S32" s="66">
        <f>S30</f>
        <v>-1.3499999999999999</v>
      </c>
      <c r="T32" s="67">
        <f>-3*H$37-H$36/2-H$34</f>
        <v>-0.3272104195796215</v>
      </c>
      <c r="V32" s="66">
        <f>G$25-H$32</f>
        <v>-0.8498089445342826</v>
      </c>
      <c r="W32" s="67">
        <f>-3*H$37-H$36/2</f>
        <v>-0.3102104195796215</v>
      </c>
    </row>
    <row r="33" spans="2:23" ht="15.75" thickBot="1">
      <c r="B33">
        <v>28.6</v>
      </c>
      <c r="C33">
        <v>0.0008132862746274425</v>
      </c>
      <c r="D33">
        <v>-0.00019083568212297292</v>
      </c>
      <c r="E33">
        <v>-0.0005974417759298883</v>
      </c>
      <c r="F33" s="17"/>
      <c r="G33" s="51" t="s">
        <v>17</v>
      </c>
      <c r="H33" s="52">
        <v>0.1</v>
      </c>
      <c r="I33" s="39"/>
      <c r="J33" s="56"/>
      <c r="K33" s="57"/>
      <c r="L33" s="17"/>
      <c r="M33" s="60">
        <f>-(H$28+1)+5*H$27/12</f>
        <v>-0.7832537268892843</v>
      </c>
      <c r="N33" s="61">
        <f>3*H$37-H$35</f>
        <v>0.11499999999999999</v>
      </c>
      <c r="O33" s="17"/>
      <c r="P33" s="66">
        <f>-(2*H$28+1)</f>
        <v>-1.4</v>
      </c>
      <c r="Q33" s="67">
        <f>-3*H$37</f>
        <v>-0.24</v>
      </c>
      <c r="S33" s="66">
        <f>S29</f>
        <v>-0.44999999999999984</v>
      </c>
      <c r="T33" s="67">
        <f>-3*H$37-H$36/2-H$34</f>
        <v>-0.3272104195796215</v>
      </c>
      <c r="V33" s="40">
        <f>G$25-H$32</f>
        <v>-0.8498089445342826</v>
      </c>
      <c r="W33" s="41">
        <f>-3*H$37</f>
        <v>-0.24</v>
      </c>
    </row>
    <row r="34" spans="2:20" ht="15">
      <c r="B34">
        <v>28.5</v>
      </c>
      <c r="C34">
        <v>0.0008163993862602035</v>
      </c>
      <c r="D34">
        <v>-0.0002721643095857172</v>
      </c>
      <c r="E34">
        <v>-0.0005783582077175909</v>
      </c>
      <c r="F34" s="17"/>
      <c r="G34" s="51" t="s">
        <v>18</v>
      </c>
      <c r="H34" s="52">
        <v>0.017</v>
      </c>
      <c r="I34" s="39"/>
      <c r="J34" s="56">
        <f>G$25</f>
        <v>0.00019105546571741012</v>
      </c>
      <c r="K34" s="57">
        <f>5*H$37</f>
        <v>0.4</v>
      </c>
      <c r="L34" s="17"/>
      <c r="M34" s="60">
        <f>-(H$28+1)+6*H$27/12</f>
        <v>-0.6999044722671413</v>
      </c>
      <c r="N34" s="61">
        <f>3*H$37</f>
        <v>0.24</v>
      </c>
      <c r="O34" s="17"/>
      <c r="P34" s="66">
        <f>-(2*H$28+1)-H$37</f>
        <v>-1.48</v>
      </c>
      <c r="Q34" s="67">
        <f>-2*H$37</f>
        <v>-0.16</v>
      </c>
      <c r="S34" s="66">
        <f>S28</f>
        <v>-0.3999999999999998</v>
      </c>
      <c r="T34" s="67">
        <f>-3*H$37-H$34</f>
        <v>-0.257</v>
      </c>
    </row>
    <row r="35" spans="2:20" ht="15.75" thickBot="1">
      <c r="B35">
        <v>28.4</v>
      </c>
      <c r="C35">
        <v>0.0008094094202950156</v>
      </c>
      <c r="D35">
        <v>-0.00035380424821173756</v>
      </c>
      <c r="E35">
        <v>-0.0005511417767590192</v>
      </c>
      <c r="F35" s="17"/>
      <c r="G35" s="51" t="s">
        <v>19</v>
      </c>
      <c r="H35" s="52">
        <f>0.15/B2</f>
        <v>0.125</v>
      </c>
      <c r="I35" s="39"/>
      <c r="J35" s="29">
        <f>G$25+H$29</f>
        <v>0.20019105546571742</v>
      </c>
      <c r="K35" s="30">
        <f>-5*H$37</f>
        <v>-0.4</v>
      </c>
      <c r="L35" s="17"/>
      <c r="M35" s="60">
        <f>-(H$28+1)+7*H$27/12</f>
        <v>-0.6165552176449981</v>
      </c>
      <c r="N35" s="61">
        <f>3*H$37-H$35</f>
        <v>0.11499999999999999</v>
      </c>
      <c r="O35" s="17"/>
      <c r="P35" s="66"/>
      <c r="Q35" s="67"/>
      <c r="S35" s="40">
        <f>S27</f>
        <v>-0.44999999999999984</v>
      </c>
      <c r="T35" s="41">
        <f>-3*H$37-H$34</f>
        <v>-0.257</v>
      </c>
    </row>
    <row r="36" spans="2:17" ht="15">
      <c r="B36">
        <v>28.3</v>
      </c>
      <c r="C36">
        <v>0.0007919411186584768</v>
      </c>
      <c r="D36">
        <v>-0.0004347451902412391</v>
      </c>
      <c r="E36">
        <v>-0.0005157613519378454</v>
      </c>
      <c r="F36" s="17"/>
      <c r="G36" s="51" t="s">
        <v>20</v>
      </c>
      <c r="H36" s="52">
        <f>0.3*SQRT(B3)*(B$1*B$2)^(1/4)</f>
        <v>0.14042083915924294</v>
      </c>
      <c r="I36" s="39"/>
      <c r="L36" s="17"/>
      <c r="M36" s="60">
        <f>-(H$28+1)+8*H$27/12</f>
        <v>-0.5332059630228551</v>
      </c>
      <c r="N36" s="61">
        <f>3*H$37</f>
        <v>0.24</v>
      </c>
      <c r="O36" s="17"/>
      <c r="P36" s="66">
        <f>-(2*H$28+1)</f>
        <v>-1.4</v>
      </c>
      <c r="Q36" s="67">
        <f>-2*H$37</f>
        <v>-0.16</v>
      </c>
    </row>
    <row r="37" spans="2:17" ht="15.75" thickBot="1">
      <c r="B37">
        <v>28.2</v>
      </c>
      <c r="C37">
        <v>0.000763733528943664</v>
      </c>
      <c r="D37">
        <v>-0.0005139393021070868</v>
      </c>
      <c r="E37">
        <v>-0.0004722868329137215</v>
      </c>
      <c r="F37" s="17"/>
      <c r="G37" s="53" t="s">
        <v>21</v>
      </c>
      <c r="H37" s="54">
        <v>0.08</v>
      </c>
      <c r="I37" s="39"/>
      <c r="L37" s="17"/>
      <c r="M37" s="60">
        <f>-(H$28+1)+9*H$27/12</f>
        <v>-0.449856708400712</v>
      </c>
      <c r="N37" s="61">
        <f>3*H$37-H$35</f>
        <v>0.11499999999999999</v>
      </c>
      <c r="O37" s="17"/>
      <c r="P37" s="66">
        <f>-(2*H$28+1)-H$37</f>
        <v>-1.48</v>
      </c>
      <c r="Q37" s="67">
        <f>-1*H$37</f>
        <v>-0.08</v>
      </c>
    </row>
    <row r="38" spans="2:17" ht="15">
      <c r="B38">
        <v>28.1</v>
      </c>
      <c r="C38">
        <v>0.0007246485174867009</v>
      </c>
      <c r="D38">
        <v>-0.0005903126550014532</v>
      </c>
      <c r="E38">
        <v>-0.0004208929027030128</v>
      </c>
      <c r="F38" s="17"/>
      <c r="G38" s="39"/>
      <c r="H38" s="39"/>
      <c r="I38" s="39"/>
      <c r="L38" s="17"/>
      <c r="M38" s="60">
        <f>-(H$28+1)+10*H$27/12</f>
        <v>-0.36650745377856875</v>
      </c>
      <c r="N38" s="61">
        <f>3*H$37</f>
        <v>0.24</v>
      </c>
      <c r="O38" s="17"/>
      <c r="P38" s="66"/>
      <c r="Q38" s="67"/>
    </row>
    <row r="39" spans="2:17" ht="15">
      <c r="B39">
        <v>28</v>
      </c>
      <c r="C39">
        <v>0.000674678131197678</v>
      </c>
      <c r="D39">
        <v>-0.0006627775067501233</v>
      </c>
      <c r="E39">
        <v>-0.00036186163720286745</v>
      </c>
      <c r="F39" s="17"/>
      <c r="G39" s="39"/>
      <c r="H39" s="39"/>
      <c r="I39" s="39"/>
      <c r="L39" s="17"/>
      <c r="M39" s="60">
        <f>-(H$28+1)+11*H$27/12</f>
        <v>-0.2831581991564256</v>
      </c>
      <c r="N39" s="61">
        <f>3*H$37-H$35</f>
        <v>0.11499999999999999</v>
      </c>
      <c r="P39" s="66">
        <f>-(2*H$28+1)</f>
        <v>-1.4</v>
      </c>
      <c r="Q39" s="67">
        <f>-1*H$37</f>
        <v>-0.08</v>
      </c>
    </row>
    <row r="40" spans="2:17" ht="15">
      <c r="B40">
        <v>27.9</v>
      </c>
      <c r="C40">
        <v>0.0006139506629988698</v>
      </c>
      <c r="D40">
        <v>-0.0007302453198698911</v>
      </c>
      <c r="E40">
        <v>-0.0002955838865278551</v>
      </c>
      <c r="F40" s="17"/>
      <c r="G40" s="39"/>
      <c r="H40" s="39"/>
      <c r="I40" s="39"/>
      <c r="L40" s="17"/>
      <c r="M40" s="60">
        <f>-(H$28+1)+12*H$27/12</f>
        <v>-0.19980894453428255</v>
      </c>
      <c r="N40" s="61">
        <f>3*H$37</f>
        <v>0.24</v>
      </c>
      <c r="O40" s="17"/>
      <c r="P40" s="66">
        <f>-(2*H$28+1)-H$37</f>
        <v>-1.48</v>
      </c>
      <c r="Q40" s="67">
        <v>0</v>
      </c>
    </row>
    <row r="41" spans="2:17" ht="15.75" thickBot="1">
      <c r="B41">
        <v>27.8</v>
      </c>
      <c r="C41">
        <v>0.0005427352853413325</v>
      </c>
      <c r="D41">
        <v>-0.0007916403861697782</v>
      </c>
      <c r="E41">
        <v>-0.000222559354540866</v>
      </c>
      <c r="F41" s="17"/>
      <c r="G41" s="39"/>
      <c r="H41" s="39"/>
      <c r="I41" s="39"/>
      <c r="L41" s="17"/>
      <c r="M41" s="62">
        <f>-1+H$27</f>
        <v>0.00019105546571740462</v>
      </c>
      <c r="N41" s="63">
        <f>3*H$37</f>
        <v>0.24</v>
      </c>
      <c r="O41" s="17"/>
      <c r="P41" s="66"/>
      <c r="Q41" s="67"/>
    </row>
    <row r="42" spans="2:17" ht="15">
      <c r="B42">
        <v>27.7</v>
      </c>
      <c r="C42">
        <v>0.00046144512803072616</v>
      </c>
      <c r="D42">
        <v>-0.0008459139147039114</v>
      </c>
      <c r="E42">
        <v>-0.0001433953159238882</v>
      </c>
      <c r="F42" s="17"/>
      <c r="G42" s="39"/>
      <c r="H42" s="39"/>
      <c r="I42" s="39"/>
      <c r="L42" s="17"/>
      <c r="M42" s="17"/>
      <c r="N42" s="43"/>
      <c r="O42" s="17"/>
      <c r="P42" s="66">
        <f>-(2*H$28+1)</f>
        <v>-1.4</v>
      </c>
      <c r="Q42" s="67">
        <f>0</f>
        <v>0</v>
      </c>
    </row>
    <row r="43" spans="2:17" ht="15">
      <c r="B43">
        <v>27.6</v>
      </c>
      <c r="C43">
        <v>0.00037063869044516747</v>
      </c>
      <c r="D43">
        <v>-0.000892058427506984</v>
      </c>
      <c r="E43">
        <v>-5.8803924453497056E-05</v>
      </c>
      <c r="F43" s="17"/>
      <c r="G43" s="39"/>
      <c r="H43" s="39"/>
      <c r="I43" s="39"/>
      <c r="L43" s="17"/>
      <c r="M43" s="17"/>
      <c r="N43" s="17"/>
      <c r="O43" s="17"/>
      <c r="P43" s="66">
        <f>-(2*H$28+1)-H$37</f>
        <v>-1.48</v>
      </c>
      <c r="Q43" s="67">
        <f>1*H$37</f>
        <v>0.08</v>
      </c>
    </row>
    <row r="44" spans="2:17" ht="15">
      <c r="B44">
        <v>27.5</v>
      </c>
      <c r="C44">
        <v>0.00027101949409410575</v>
      </c>
      <c r="D44">
        <v>-0.0009291222965515007</v>
      </c>
      <c r="E44">
        <v>3.040191829720135E-05</v>
      </c>
      <c r="F44" s="17"/>
      <c r="G44" s="39"/>
      <c r="H44" s="39"/>
      <c r="I44" s="39"/>
      <c r="L44" s="17"/>
      <c r="M44" s="17"/>
      <c r="N44" s="17"/>
      <c r="O44" s="17"/>
      <c r="P44" s="66"/>
      <c r="Q44" s="67"/>
    </row>
    <row r="45" spans="2:17" ht="15">
      <c r="B45">
        <v>27.4</v>
      </c>
      <c r="C45">
        <v>0.00016343389924081402</v>
      </c>
      <c r="D45">
        <v>-0.0009562242459609112</v>
      </c>
      <c r="E45">
        <v>0.00012331414795235143</v>
      </c>
      <c r="F45" s="17"/>
      <c r="G45" s="39"/>
      <c r="H45" s="39"/>
      <c r="I45" s="39"/>
      <c r="L45" s="17"/>
      <c r="M45" s="17"/>
      <c r="N45" s="17"/>
      <c r="O45" s="17"/>
      <c r="P45" s="66">
        <f>-(2*H$28+1)</f>
        <v>-1.4</v>
      </c>
      <c r="Q45" s="67">
        <f>1*H$37</f>
        <v>0.08</v>
      </c>
    </row>
    <row r="46" spans="2:17" ht="15">
      <c r="B46">
        <v>27.3</v>
      </c>
      <c r="C46">
        <v>4.886702885644953E-05</v>
      </c>
      <c r="D46">
        <v>-0.0009725676358849927</v>
      </c>
      <c r="E46">
        <v>0.00021893657254844255</v>
      </c>
      <c r="F46" s="17"/>
      <c r="G46" s="39"/>
      <c r="H46" s="39"/>
      <c r="I46" s="39"/>
      <c r="L46" s="17"/>
      <c r="M46" s="17"/>
      <c r="N46" s="17"/>
      <c r="O46" s="17"/>
      <c r="P46" s="66">
        <f>-(2*H$28+1)-H$37</f>
        <v>-1.48</v>
      </c>
      <c r="Q46" s="67">
        <f>2*H$37</f>
        <v>0.16</v>
      </c>
    </row>
    <row r="47" spans="2:17" ht="15">
      <c r="B47">
        <v>27.2</v>
      </c>
      <c r="C47">
        <v>-7.156323567333444E-05</v>
      </c>
      <c r="D47">
        <v>-0.0009774543387706376</v>
      </c>
      <c r="E47">
        <v>0.00031619333613694183</v>
      </c>
      <c r="F47" s="17"/>
      <c r="G47" s="39"/>
      <c r="H47" s="39"/>
      <c r="I47" s="39"/>
      <c r="L47" s="17"/>
      <c r="M47" s="17"/>
      <c r="N47" s="17"/>
      <c r="O47" s="17"/>
      <c r="P47" s="66"/>
      <c r="Q47" s="67"/>
    </row>
    <row r="48" spans="2:17" ht="15">
      <c r="B48">
        <v>27.1</v>
      </c>
      <c r="C48">
        <v>-0.0001966142000993509</v>
      </c>
      <c r="D48">
        <v>-0.0009702980152033042</v>
      </c>
      <c r="E48">
        <v>0.0004139387700140056</v>
      </c>
      <c r="F48" s="17"/>
      <c r="G48" s="39"/>
      <c r="H48" s="39"/>
      <c r="I48" s="39"/>
      <c r="L48" s="17"/>
      <c r="M48" s="17"/>
      <c r="N48" s="17"/>
      <c r="O48" s="17"/>
      <c r="P48" s="66">
        <f>-(2*H$28+1)</f>
        <v>-1.4</v>
      </c>
      <c r="Q48" s="67">
        <f>2*H$37</f>
        <v>0.16</v>
      </c>
    </row>
    <row r="49" spans="2:17" ht="15">
      <c r="B49">
        <v>27</v>
      </c>
      <c r="C49">
        <v>-0.0003249282333611308</v>
      </c>
      <c r="D49">
        <v>-0.0009506365951933691</v>
      </c>
      <c r="E49">
        <v>0.000510968571534336</v>
      </c>
      <c r="F49" s="17"/>
      <c r="G49" s="39"/>
      <c r="H49" s="39"/>
      <c r="I49" s="39"/>
      <c r="L49" s="17"/>
      <c r="M49" s="17"/>
      <c r="N49" s="17"/>
      <c r="O49" s="17"/>
      <c r="P49" s="66">
        <f>-(2*H$28+1)-H$37</f>
        <v>-1.48</v>
      </c>
      <c r="Q49" s="67">
        <f>3*H$37</f>
        <v>0.24</v>
      </c>
    </row>
    <row r="50" spans="2:17" ht="15">
      <c r="B50">
        <v>26.9</v>
      </c>
      <c r="C50">
        <v>-0.0004550445386636507</v>
      </c>
      <c r="D50">
        <v>-0.000918143771857256</v>
      </c>
      <c r="E50">
        <v>0.000606032231053673</v>
      </c>
      <c r="F50" s="17"/>
      <c r="G50" s="39"/>
      <c r="H50" s="39"/>
      <c r="I50" s="39"/>
      <c r="L50" s="17"/>
      <c r="M50" s="17"/>
      <c r="N50" s="17"/>
      <c r="O50" s="17"/>
      <c r="P50" s="66"/>
      <c r="Q50" s="67"/>
    </row>
    <row r="51" spans="2:17" ht="15">
      <c r="B51">
        <v>26.8</v>
      </c>
      <c r="C51">
        <v>-0.0005854127586935819</v>
      </c>
      <c r="D51">
        <v>-0.0008726393179908909</v>
      </c>
      <c r="E51">
        <v>0.0006978466082393986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6">
        <f>-(2*H$28+1)</f>
        <v>-1.4</v>
      </c>
      <c r="Q51" s="67">
        <f>3*H$37</f>
        <v>0.24</v>
      </c>
    </row>
    <row r="52" spans="2:17" ht="15.75" thickBot="1">
      <c r="B52">
        <v>26.7</v>
      </c>
      <c r="C52">
        <v>-0.0007144083282817223</v>
      </c>
      <c r="D52">
        <v>-0.0008140980421215327</v>
      </c>
      <c r="E52">
        <v>0.0007851105400384878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0">
        <f>-(2*H$28+1)-H$37</f>
        <v>-1.48</v>
      </c>
      <c r="Q52" s="41">
        <f>4*H$37</f>
        <v>0.32</v>
      </c>
    </row>
    <row r="53" spans="2:17" ht="15">
      <c r="B53">
        <v>26.6</v>
      </c>
      <c r="C53">
        <v>-0.0008403494619151875</v>
      </c>
      <c r="D53">
        <v>-0.0007426572092933605</v>
      </c>
      <c r="E53">
        <v>0.0008665203442506411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2:17" ht="15">
      <c r="B54">
        <v>26.5</v>
      </c>
      <c r="C54">
        <v>-0.000961515637825906</v>
      </c>
      <c r="D54">
        <v>-0.0006586222631018417</v>
      </c>
      <c r="E54">
        <v>0.0009407860651799772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2:17" ht="15">
      <c r="B55">
        <v>26.4</v>
      </c>
      <c r="C55">
        <v>-0.001076167415263567</v>
      </c>
      <c r="D55">
        <v>-0.0005624706993192511</v>
      </c>
      <c r="E55">
        <v>0.0010066482914901614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2:17" ht="15">
      <c r="B56">
        <v>26.3</v>
      </c>
      <c r="C56">
        <v>-0.0011825673973422776</v>
      </c>
      <c r="D56">
        <v>-0.0004548539577928944</v>
      </c>
      <c r="E56">
        <v>0.0010628953614220866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2:17" ht="15">
      <c r="B57">
        <v>26.2</v>
      </c>
      <c r="C57">
        <v>-0.001279002128875915</v>
      </c>
      <c r="D57">
        <v>-0.0003365972180586666</v>
      </c>
      <c r="E57">
        <v>0.001108380757201376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2:17" ht="15">
      <c r="B58">
        <v>26.1</v>
      </c>
      <c r="C58">
        <v>-0.0013638046972329224</v>
      </c>
      <c r="D58">
        <v>-0.0002086970051710751</v>
      </c>
      <c r="E58">
        <v>0.0011420404790072427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17" ht="15">
      <c r="B59">
        <v>26</v>
      </c>
      <c r="C59">
        <v>-0.0014353777847882832</v>
      </c>
      <c r="D59">
        <v>-7.231653544778285E-05</v>
      </c>
      <c r="E59">
        <v>0.0011629101795243503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2:17" ht="15">
      <c r="B60">
        <v>25.9</v>
      </c>
      <c r="C60">
        <v>-0.0014922169043612946</v>
      </c>
      <c r="D60">
        <v>7.122124303104548E-05</v>
      </c>
      <c r="E60">
        <v>0.0011701418330691286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5">
      <c r="B61">
        <v>25.8</v>
      </c>
      <c r="C61">
        <v>-0.001532933534421956</v>
      </c>
      <c r="D61">
        <v>0.00022044293346717495</v>
      </c>
      <c r="E61">
        <v>0.0011630197087660241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5">
      <c r="B62">
        <v>25.7</v>
      </c>
      <c r="C62">
        <v>-0.001556277859128054</v>
      </c>
      <c r="D62">
        <v>0.00037373628690937056</v>
      </c>
      <c r="E62">
        <v>0.0011409754154193066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5">
      <c r="B63">
        <v>25.6</v>
      </c>
      <c r="C63">
        <v>-0.0015611608096985886</v>
      </c>
      <c r="D63">
        <v>0.000529364072822176</v>
      </c>
      <c r="E63">
        <v>0.0011036017867283696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2:17" ht="15">
      <c r="B64">
        <v>25.5</v>
      </c>
      <c r="C64">
        <v>-0.0015466750984894815</v>
      </c>
      <c r="D64">
        <v>0.0006854801537920348</v>
      </c>
      <c r="E64">
        <v>0.001050665379446152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2:17" ht="15">
      <c r="B65">
        <v>25.4</v>
      </c>
      <c r="C65">
        <v>-0.0015121149356356115</v>
      </c>
      <c r="D65">
        <v>0.000840147663640983</v>
      </c>
      <c r="E65">
        <v>0.0009821173640669485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2:17" ht="15">
      <c r="B66">
        <v>25.3</v>
      </c>
      <c r="C66">
        <v>-0.0014569941204446613</v>
      </c>
      <c r="D66">
        <v>0.0009913591572045441</v>
      </c>
      <c r="E66">
        <v>0.0008981025977028502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2:17" ht="15">
      <c r="B67">
        <v>25.2</v>
      </c>
      <c r="C67">
        <v>-0.0013810622060191427</v>
      </c>
      <c r="D67">
        <v>0.0011370585692490102</v>
      </c>
      <c r="E67">
        <v>0.0007989666819823958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5">
      <c r="B68">
        <v>25.1</v>
      </c>
      <c r="C68">
        <v>-0.0012843184459462088</v>
      </c>
      <c r="D68">
        <v>0.0012751647898509245</v>
      </c>
      <c r="E68">
        <v>0.0006852608250574948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2:17" ht="15">
      <c r="B69">
        <v>25</v>
      </c>
      <c r="C69">
        <v>-0.0011670232463870723</v>
      </c>
      <c r="D69">
        <v>0.0014035966344455454</v>
      </c>
      <c r="E69">
        <v>0.0005577443460724023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5">
      <c r="B70">
        <v>24.9</v>
      </c>
      <c r="C70">
        <v>-0.0010297068655262974</v>
      </c>
      <c r="D70">
        <v>0.0015202989590842526</v>
      </c>
      <c r="E70">
        <v>0.0004173846826278478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2:17" ht="15">
      <c r="B71">
        <v>24.8</v>
      </c>
      <c r="C71">
        <v>-0.0008731751250617694</v>
      </c>
      <c r="D71">
        <v>0.0016232696456368824</v>
      </c>
      <c r="E71">
        <v>0.0002653547867194225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5">
      <c r="B72">
        <v>24.7</v>
      </c>
      <c r="C72">
        <v>-0.0006985119251310534</v>
      </c>
      <c r="D72">
        <v>0.0017105871581430594</v>
      </c>
      <c r="E72">
        <v>0.00010302782215573425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2:17" ht="15">
      <c r="B73">
        <v>24.6</v>
      </c>
      <c r="C73">
        <v>-0.0005070783846269924</v>
      </c>
      <c r="D73">
        <v>0.0017804383506561648</v>
      </c>
      <c r="E73">
        <v>-6.803089365857169E-05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5">
      <c r="B74">
        <v>24.5</v>
      </c>
      <c r="C74">
        <v>-0.000300508463047306</v>
      </c>
      <c r="D74">
        <v>0.001831146189118864</v>
      </c>
      <c r="E74">
        <v>-0.0002460747287241882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2:17" ht="15">
      <c r="B75">
        <v>24.4</v>
      </c>
      <c r="C75">
        <v>-8.070095758709215E-05</v>
      </c>
      <c r="D75">
        <v>0.0018611970354235946</v>
      </c>
      <c r="E75">
        <v>-0.0004291893476360746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2:17" ht="15">
      <c r="B76">
        <v>24.3</v>
      </c>
      <c r="C76">
        <v>0.0001501921901973603</v>
      </c>
      <c r="D76">
        <v>0.0018692671311823037</v>
      </c>
      <c r="E76">
        <v>-0.0006153090511784341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2:17" ht="15">
      <c r="B77">
        <v>24.2</v>
      </c>
      <c r="C77">
        <v>0.00038978130051994645</v>
      </c>
      <c r="D77">
        <v>0.0018542479121625678</v>
      </c>
      <c r="E77">
        <v>-0.0008022357642966645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5">
      <c r="B78">
        <v>24.1</v>
      </c>
      <c r="C78">
        <v>0.0006354580510875279</v>
      </c>
      <c r="D78">
        <v>0.0018152697821105731</v>
      </c>
      <c r="E78">
        <v>-0.0009876605555129213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2:17" ht="15">
      <c r="B79">
        <v>24</v>
      </c>
      <c r="C79">
        <v>0.0008844181918429725</v>
      </c>
      <c r="D79">
        <v>0.0017517239770018203</v>
      </c>
      <c r="E79">
        <v>-0.0011691875337239786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5">
      <c r="B80">
        <v>23.9</v>
      </c>
      <c r="C80">
        <v>0.0011336877595049433</v>
      </c>
      <c r="D80">
        <v>0.001663282157817523</v>
      </c>
      <c r="E80">
        <v>-0.0013443599314241605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5">
      <c r="B81">
        <v>23.8</v>
      </c>
      <c r="C81">
        <v>0.0013801526232952877</v>
      </c>
      <c r="D81">
        <v>0.0015499133818670287</v>
      </c>
      <c r="E81">
        <v>-0.0015106881472059129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5">
      <c r="B82">
        <v>23.7</v>
      </c>
      <c r="C82">
        <v>0.0016205911437121258</v>
      </c>
      <c r="D82">
        <v>0.0014118981195374999</v>
      </c>
      <c r="E82">
        <v>-0.0016656794853926158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2:17" ht="15">
      <c r="B83">
        <v>23.6</v>
      </c>
      <c r="C83">
        <v>0.0018517096771417728</v>
      </c>
      <c r="D83">
        <v>0.0012498390051662873</v>
      </c>
      <c r="E83">
        <v>-0.0018068692973463659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2:17" ht="15">
      <c r="B84">
        <v>23.5</v>
      </c>
      <c r="C84">
        <v>0.0020701806111426383</v>
      </c>
      <c r="D84">
        <v>0.00106466803745211</v>
      </c>
      <c r="E84">
        <v>-0.0019318531978629945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5">
      <c r="B85">
        <v>23.4</v>
      </c>
      <c r="C85">
        <v>0.0022726825690317794</v>
      </c>
      <c r="D85">
        <v>0.0008576499763378462</v>
      </c>
      <c r="E85">
        <v>-0.0020383200016082055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2:17" ht="15">
      <c r="B86">
        <v>23.3</v>
      </c>
      <c r="C86">
        <v>0.0024559423786201934</v>
      </c>
      <c r="D86">
        <v>0.0006303817194346683</v>
      </c>
      <c r="E86">
        <v>-0.00212408499924199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2:17" ht="15">
      <c r="B87">
        <v>23.2</v>
      </c>
      <c r="C87">
        <v>0.0026167783592365283</v>
      </c>
      <c r="D87">
        <v>0.0003847874815726489</v>
      </c>
      <c r="E87">
        <v>-0.002187123171185457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ht="15">
      <c r="B88">
        <v>23.1</v>
      </c>
      <c r="C88">
        <v>0.0027521444442025894</v>
      </c>
      <c r="D88">
        <v>0.00012310964564899606</v>
      </c>
      <c r="E88">
        <v>-0.002225601919342722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2:17" ht="15">
      <c r="B89">
        <v>23</v>
      </c>
      <c r="C89">
        <v>0.0028591746233128197</v>
      </c>
      <c r="D89">
        <v>-0.0001521047987712629</v>
      </c>
      <c r="E89">
        <v>-0.0022379128839076215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2:17" ht="15">
      <c r="B90">
        <v>22.9</v>
      </c>
      <c r="C90">
        <v>0.002935227162233068</v>
      </c>
      <c r="D90">
        <v>-0.0004380222611025449</v>
      </c>
      <c r="E90">
        <v>-0.0022227024040304953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2:17" ht="15">
      <c r="B91">
        <v>22.8</v>
      </c>
      <c r="C91">
        <v>0.002977928033646376</v>
      </c>
      <c r="D91">
        <v>-0.0007315449773258517</v>
      </c>
      <c r="E91">
        <v>-0.0021789001779202407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2:17" ht="15">
      <c r="B92">
        <v>22.7</v>
      </c>
      <c r="C92">
        <v>0.0029852129789664883</v>
      </c>
      <c r="D92">
        <v>-0.0010293377806904894</v>
      </c>
      <c r="E92">
        <v>-0.0021057456801876553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2:17" ht="15">
      <c r="B93">
        <v>22.6</v>
      </c>
      <c r="C93">
        <v>0.0029553676099931</v>
      </c>
      <c r="D93">
        <v>-0.0013278590785871383</v>
      </c>
      <c r="E93">
        <v>-0.0020028119021186066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2:17" ht="15">
      <c r="B94">
        <v>22.5</v>
      </c>
      <c r="C94">
        <v>0.0028870649574154568</v>
      </c>
      <c r="D94">
        <v>-0.0016233958395864482</v>
      </c>
      <c r="E94">
        <v>-0.0018700259942598927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2:17" ht="15">
      <c r="B95">
        <v>22.4</v>
      </c>
      <c r="C95">
        <v>0.002779399877933814</v>
      </c>
      <c r="D95">
        <v>-0.0019121023353279938</v>
      </c>
      <c r="E95">
        <v>-0.0017076864103012478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2:17" ht="15">
      <c r="B96">
        <v>22.3</v>
      </c>
      <c r="C96">
        <v>0.0026319197442361587</v>
      </c>
      <c r="D96">
        <v>-0.0021900423231213753</v>
      </c>
      <c r="E96">
        <v>-0.0015164761767684483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2:17" ht="15">
      <c r="B97">
        <v>22.2</v>
      </c>
      <c r="C97">
        <v>0.002444650862332685</v>
      </c>
      <c r="D97">
        <v>-0.002453234297544991</v>
      </c>
      <c r="E97">
        <v>-0.0012974719444563108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2:17" ht="15">
      <c r="B98">
        <v>22.1</v>
      </c>
      <c r="C98">
        <v>0.0022181200889156514</v>
      </c>
      <c r="D98">
        <v>-0.0026976993837782596</v>
      </c>
      <c r="E98">
        <v>-0.0010521485147018117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2:17" ht="15">
      <c r="B99">
        <v>22</v>
      </c>
      <c r="C99">
        <v>0.0019533711574860804</v>
      </c>
      <c r="D99">
        <v>-0.0029195113926698247</v>
      </c>
      <c r="E99">
        <v>-0.0007823785763239857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2:17" ht="15">
      <c r="B100">
        <v>21.9</v>
      </c>
      <c r="C100">
        <v>0.0016519752658809563</v>
      </c>
      <c r="D100">
        <v>-0.0031148485084184327</v>
      </c>
      <c r="E100">
        <v>-0.0004904274370570032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2:17" ht="15">
      <c r="B101">
        <v>21.8</v>
      </c>
      <c r="C101">
        <v>0.0013160355293525441</v>
      </c>
      <c r="D101">
        <v>-0.0032800460350065285</v>
      </c>
      <c r="E101">
        <v>-0.00017894258621515993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2:17" ht="15">
      <c r="B102">
        <v>21.7</v>
      </c>
      <c r="C102">
        <v>0.0009481849621981802</v>
      </c>
      <c r="D102">
        <v>-0.003411649587941783</v>
      </c>
      <c r="E102">
        <v>0.00014906201728549296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2:17" ht="15">
      <c r="B103">
        <v>21.6</v>
      </c>
      <c r="C103">
        <v>0.0005515777167115989</v>
      </c>
      <c r="D103">
        <v>-0.003506468084161601</v>
      </c>
      <c r="E103">
        <v>0.0004902269760796713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2:17" ht="15">
      <c r="B104">
        <v>21.5</v>
      </c>
      <c r="C104">
        <v>0.00012987338041760147</v>
      </c>
      <c r="D104">
        <v>-0.0035616258558327607</v>
      </c>
      <c r="E104">
        <v>0.0008408737844958314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2:17" ht="15">
      <c r="B105">
        <v>21.4</v>
      </c>
      <c r="C105">
        <v>-0.00031278578945130456</v>
      </c>
      <c r="D105">
        <v>-0.003574613193874521</v>
      </c>
      <c r="E105">
        <v>0.0011970363700791074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2:17" ht="15">
      <c r="B106">
        <v>21.3</v>
      </c>
      <c r="C106">
        <v>-0.0007718047321874975</v>
      </c>
      <c r="D106">
        <v>-0.0035433346149293904</v>
      </c>
      <c r="E106">
        <v>0.0015544976894665595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2:17" ht="15">
      <c r="B107">
        <v>21.2</v>
      </c>
      <c r="C107">
        <v>-0.0012421725011271712</v>
      </c>
      <c r="D107">
        <v>-0.0034661541417106406</v>
      </c>
      <c r="E107">
        <v>0.0019088311509594985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2:17" ht="15">
      <c r="B108">
        <v>21.1</v>
      </c>
      <c r="C108">
        <v>-0.001718506092274841</v>
      </c>
      <c r="D108">
        <v>-0.0033419368915979233</v>
      </c>
      <c r="E108">
        <v>0.0022554465651305625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2:17" ht="15">
      <c r="B109">
        <v>21</v>
      </c>
      <c r="C109">
        <v>-0.0021951009506950307</v>
      </c>
      <c r="D109">
        <v>-0.003170086282370439</v>
      </c>
      <c r="E109">
        <v>0.002589640254290355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2:17" ht="15">
      <c r="B110">
        <v>20.9</v>
      </c>
      <c r="C110">
        <v>-0.002665987826834456</v>
      </c>
      <c r="D110">
        <v>-0.002950576187300936</v>
      </c>
      <c r="E110">
        <v>0.002906648882527399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2:17" ht="15">
      <c r="B111">
        <v>20.8</v>
      </c>
      <c r="C111">
        <v>-0.003124995560223591</v>
      </c>
      <c r="D111">
        <v>-0.0026839774046174903</v>
      </c>
      <c r="E111">
        <v>0.003201706501257493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2:17" ht="15">
      <c r="B112">
        <v>20.7</v>
      </c>
      <c r="C112">
        <v>-0.003565819274254685</v>
      </c>
      <c r="D112">
        <v>-0.002371477848595131</v>
      </c>
      <c r="E112">
        <v>0.0034701042417192417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2:17" ht="15">
      <c r="B113">
        <v>20.6</v>
      </c>
      <c r="C113">
        <v>-0.003982093374164798</v>
      </c>
      <c r="D113">
        <v>-0.0020148959211696627</v>
      </c>
      <c r="E113">
        <v>0.0037072520265787547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2:17" ht="15">
      <c r="B114">
        <v>20.5</v>
      </c>
      <c r="C114">
        <v>-0.0043674686522164295</v>
      </c>
      <c r="D114">
        <v>-0.001616686583753183</v>
      </c>
      <c r="E114">
        <v>0.003908741618695721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2:17" ht="15">
      <c r="B115">
        <v>20.4</v>
      </c>
      <c r="C115">
        <v>-0.004715692720628296</v>
      </c>
      <c r="D115">
        <v>-0.00117993971853154</v>
      </c>
      <c r="E115">
        <v>0.004070410277071039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2:17" ht="15">
      <c r="B116">
        <v>20.3</v>
      </c>
      <c r="C116">
        <v>-0.005020692915327021</v>
      </c>
      <c r="D116">
        <v>-0.0007083704464687104</v>
      </c>
      <c r="E116">
        <v>0.004188404248924193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2:17" ht="15">
      <c r="B117">
        <v>20.2</v>
      </c>
      <c r="C117">
        <v>-0.005276660743312479</v>
      </c>
      <c r="D117">
        <v>-0.00020630115493600824</v>
      </c>
      <c r="E117">
        <v>0.004259241293571064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2:17" ht="15">
      <c r="B118">
        <v>20.1</v>
      </c>
      <c r="C118">
        <v>-0.0054781368845673376</v>
      </c>
      <c r="D118">
        <v>0.0003213649193952397</v>
      </c>
      <c r="E118">
        <v>0.004279871409064664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>
        <v>20</v>
      </c>
      <c r="C119">
        <v>-0.005620095707156925</v>
      </c>
      <c r="D119">
        <v>0.0008691786078519735</v>
      </c>
      <c r="E119">
        <v>0.00424773491712514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2:17" ht="15">
      <c r="B120">
        <v>19.9</v>
      </c>
      <c r="C120">
        <v>-0.005698028212554144</v>
      </c>
      <c r="D120">
        <v>0.001431188178567666</v>
      </c>
      <c r="E120">
        <v>0.004160817056339943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2:17" ht="15">
      <c r="B121">
        <v>19.8</v>
      </c>
      <c r="C121">
        <v>-0.005708022298296953</v>
      </c>
      <c r="D121">
        <v>0.0020009909998230805</v>
      </c>
      <c r="E121">
        <v>0.004017698238483176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>
        <v>19.7</v>
      </c>
      <c r="C122">
        <v>-0.005646839207753934</v>
      </c>
      <c r="D122">
        <v>0.0025717932296527757</v>
      </c>
      <c r="E122">
        <v>0.003817599138500868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2:17" ht="15">
      <c r="B123">
        <v>19.6</v>
      </c>
      <c r="C123">
        <v>-0.00551198503283157</v>
      </c>
      <c r="D123">
        <v>0.003136477150428169</v>
      </c>
      <c r="E123">
        <v>0.0035604198155355904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2:17" ht="15">
      <c r="B124">
        <v>19.5</v>
      </c>
      <c r="C124">
        <v>-0.005301776145567835</v>
      </c>
      <c r="D124">
        <v>0.003687675653711326</v>
      </c>
      <c r="E124">
        <v>0.0032467721004927736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2:17" ht="15">
      <c r="B125">
        <v>19.4</v>
      </c>
      <c r="C125">
        <v>-0.00501539745923796</v>
      </c>
      <c r="D125">
        <v>0.00421785326826811</v>
      </c>
      <c r="E125">
        <v>0.002878004535121641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2:17" ht="15">
      <c r="B126">
        <v>19.3</v>
      </c>
      <c r="C126">
        <v>-0.0046529524592074985</v>
      </c>
      <c r="D126">
        <v>0.004719393014191906</v>
      </c>
      <c r="E126">
        <v>0.00245621920829483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2:17" ht="15">
      <c r="B127">
        <v>19.2</v>
      </c>
      <c r="C127">
        <v>-0.00421550399849217</v>
      </c>
      <c r="D127">
        <v>0.005184688260112656</v>
      </c>
      <c r="E127">
        <v>0.0019842799068756395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2:17" ht="15">
      <c r="B128">
        <v>19.1</v>
      </c>
      <c r="C128">
        <v>-0.0037051049228293094</v>
      </c>
      <c r="D128">
        <v>0.005606238659961873</v>
      </c>
      <c r="E128">
        <v>0.0014658110808643738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2:17" ht="15">
      <c r="B129">
        <v>19</v>
      </c>
      <c r="C129">
        <v>-0.0031248176748483562</v>
      </c>
      <c r="D129">
        <v>0.0059767491522448035</v>
      </c>
      <c r="E129">
        <v>0.0009051872148681865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2:17" ht="15">
      <c r="B130">
        <v>18.9</v>
      </c>
      <c r="C130">
        <v>-0.0024787221262683474</v>
      </c>
      <c r="D130">
        <v>0.0062892309197296395</v>
      </c>
      <c r="E130">
        <v>0.00030751229964370613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2:17" ht="15">
      <c r="B131">
        <v>18.8</v>
      </c>
      <c r="C131">
        <v>-0.001771911000369065</v>
      </c>
      <c r="D131">
        <v>0.006537103132356475</v>
      </c>
      <c r="E131">
        <v>-0.0003214107923292578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2:17" ht="15">
      <c r="B132">
        <v>18.7</v>
      </c>
      <c r="C132">
        <v>-0.0010104723734979063</v>
      </c>
      <c r="D132">
        <v>0.0067142942323933814</v>
      </c>
      <c r="E132">
        <v>-0.0009751211055649054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2:17" ht="15">
      <c r="B133">
        <v>18.6</v>
      </c>
      <c r="C133">
        <v>-0.00020145888310357535</v>
      </c>
      <c r="D133">
        <v>0.006815341469743172</v>
      </c>
      <c r="E133">
        <v>-0.0016465505288042435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2:17" ht="15">
      <c r="B134">
        <v>18.5</v>
      </c>
      <c r="C134">
        <v>0.0006471565804509181</v>
      </c>
      <c r="D134">
        <v>0.00683548735805353</v>
      </c>
      <c r="E134">
        <v>-0.002328084675778561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2:17" ht="15">
      <c r="B135">
        <v>18.4</v>
      </c>
      <c r="C135">
        <v>0.0015265387616237155</v>
      </c>
      <c r="D135">
        <v>0.0067707717000084384</v>
      </c>
      <c r="E135">
        <v>-0.003011633411583914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2:17" ht="15">
      <c r="B136">
        <v>18.3</v>
      </c>
      <c r="C136">
        <v>0.002427061402785713</v>
      </c>
      <c r="D136">
        <v>0.006618117823846067</v>
      </c>
      <c r="E136">
        <v>-0.003688710581584758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2:17" ht="15">
      <c r="B137">
        <v>18.2</v>
      </c>
      <c r="C137">
        <v>0.003338391804586819</v>
      </c>
      <c r="D137">
        <v>0.006375411683567495</v>
      </c>
      <c r="E137">
        <v>-0.004350522363969365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2:17" ht="15">
      <c r="B138">
        <v>18.1</v>
      </c>
      <c r="C138">
        <v>0.004249588127147461</v>
      </c>
      <c r="D138">
        <v>0.0060415725031088136</v>
      </c>
      <c r="E138">
        <v>-0.004988063532326115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2:17" ht="15">
      <c r="B139">
        <v>18</v>
      </c>
      <c r="C139">
        <v>0.005149208794812575</v>
      </c>
      <c r="D139">
        <v>0.005616613690394068</v>
      </c>
      <c r="E139">
        <v>-0.005592220782636996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2:17" ht="15">
      <c r="B140">
        <v>17.9</v>
      </c>
      <c r="C140">
        <v>0.006025433186103647</v>
      </c>
      <c r="D140">
        <v>0.0051016928109128105</v>
      </c>
      <c r="E140">
        <v>-0.006153882151676403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2:17" ht="15">
      <c r="B141">
        <v>17.8</v>
      </c>
      <c r="C141">
        <v>0.006866192611373925</v>
      </c>
      <c r="D141">
        <v>0.004499149492302446</v>
      </c>
      <c r="E141">
        <v>-0.0066640514327676835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2:17" ht="15">
      <c r="B142">
        <v>17.7</v>
      </c>
      <c r="C142">
        <v>0.007659310405851232</v>
      </c>
      <c r="D142">
        <v>0.003812530231165054</v>
      </c>
      <c r="E142">
        <v>-0.007113966381997928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2:17" ht="15">
      <c r="B143">
        <v>17.6</v>
      </c>
      <c r="C143">
        <v>0.008392649797633215</v>
      </c>
      <c r="D143">
        <v>0.003046599190579931</v>
      </c>
      <c r="E143">
        <v>-0.007495219405114433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2:17" ht="15">
      <c r="B144">
        <v>17.5</v>
      </c>
      <c r="C144">
        <v>0.009054268051198383</v>
      </c>
      <c r="D144">
        <v>0.0022073342108166094</v>
      </c>
      <c r="E144">
        <v>-0.007799879324172427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2:17" ht="15">
      <c r="B145">
        <v>17.4</v>
      </c>
      <c r="C145">
        <v>0.009632575239526342</v>
      </c>
      <c r="D145">
        <v>0.001301907405696771</v>
      </c>
      <c r="E145">
        <v>-0.008020612745254087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2:17" ht="15">
      <c r="B146">
        <v>17.3</v>
      </c>
      <c r="C146">
        <v>0.0101164958643611</v>
      </c>
      <c r="D146">
        <v>0.0003386498817441368</v>
      </c>
      <c r="E146">
        <v>-0.008150803485823765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2:17" ht="15">
      <c r="B147">
        <v>17.2</v>
      </c>
      <c r="C147">
        <v>0.010495631426816256</v>
      </c>
      <c r="D147">
        <v>-0.0006729997046919733</v>
      </c>
      <c r="E147">
        <v>-0.008184668473998178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2:17" ht="15">
      <c r="B148">
        <v>17.1</v>
      </c>
      <c r="C148">
        <v>0.01076042195162576</v>
      </c>
      <c r="D148">
        <v>-0.001722562847373599</v>
      </c>
      <c r="E148">
        <v>-0.00811736850352898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2:17" ht="15">
      <c r="B149">
        <v>17</v>
      </c>
      <c r="C149">
        <v>0.010902304389975597</v>
      </c>
      <c r="D149">
        <v>-0.002798605042536175</v>
      </c>
      <c r="E149">
        <v>-0.007945112218791621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2:17" ht="15">
      <c r="B150">
        <v>16.9</v>
      </c>
      <c r="C150">
        <v>0.01091386576993364</v>
      </c>
      <c r="D150">
        <v>-0.003888835481533735</v>
      </c>
      <c r="E150">
        <v>-0.007665251714538003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2:17" ht="15">
      <c r="B151">
        <v>16.8</v>
      </c>
      <c r="C151">
        <v>0.010788988931758189</v>
      </c>
      <c r="D151">
        <v>-0.004980222058527099</v>
      </c>
      <c r="E151">
        <v>-0.007276368166384629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2:17" ht="15">
      <c r="B152">
        <v>16.7</v>
      </c>
      <c r="C152">
        <v>0.01052298867931649</v>
      </c>
      <c r="D152">
        <v>-0.006059120951702918</v>
      </c>
      <c r="E152">
        <v>-0.0067783459605319195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2:17" ht="15">
      <c r="B153">
        <v>16.6</v>
      </c>
      <c r="C153">
        <v>0.010112736199735897</v>
      </c>
      <c r="D153">
        <v>-0.007111419819634568</v>
      </c>
      <c r="E153">
        <v>-0.006172433865361628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2:17" ht="15">
      <c r="B154">
        <v>16.5</v>
      </c>
      <c r="C154">
        <v>0.009556769652214827</v>
      </c>
      <c r="D154">
        <v>-0.008122693439608157</v>
      </c>
      <c r="E154">
        <v>-0.005461291883398171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2:17" ht="15">
      <c r="B155">
        <v>16.4</v>
      </c>
      <c r="C155">
        <v>0.008855388904304765</v>
      </c>
      <c r="D155">
        <v>-0.00907837040482964</v>
      </c>
      <c r="E155">
        <v>-0.004649022539437355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2:17" ht="15">
      <c r="B156">
        <v>16.3</v>
      </c>
      <c r="C156">
        <v>0.008010732500276861</v>
      </c>
      <c r="D156">
        <v>-0.009963909295260117</v>
      </c>
      <c r="E156">
        <v>-0.003741185498954391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2:17" ht="15">
      <c r="B157">
        <v>16.2</v>
      </c>
      <c r="C157">
        <v>0.0070268350813983685</v>
      </c>
      <c r="D157">
        <v>-0.010764982545287802</v>
      </c>
      <c r="E157">
        <v>-0.0027447945694283795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2:17" ht="15">
      <c r="B158">
        <v>16.1</v>
      </c>
      <c r="C158">
        <v>0.005909663641692918</v>
      </c>
      <c r="D158">
        <v>-0.011467666053427639</v>
      </c>
      <c r="E158">
        <v>-0.0016682963148995993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2:17" ht="15">
      <c r="B159">
        <v>16</v>
      </c>
      <c r="C159">
        <v>0.004667131194297509</v>
      </c>
      <c r="D159">
        <v>-0.01205863241759693</v>
      </c>
      <c r="E159">
        <v>-0.0005215297095568353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2:17" ht="15">
      <c r="B160">
        <v>15.9</v>
      </c>
      <c r="C160">
        <v>0.0033090866417273533</v>
      </c>
      <c r="D160">
        <v>-0.012525345537026682</v>
      </c>
      <c r="E160">
        <v>0.0006843335322028578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2:17" ht="15">
      <c r="B161">
        <v>15.8</v>
      </c>
      <c r="C161">
        <v>0.0018472798867011694</v>
      </c>
      <c r="D161">
        <v>-0.012856254201199417</v>
      </c>
      <c r="E161">
        <v>0.0019368680859055262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2:17" ht="15">
      <c r="B162">
        <v>15.7</v>
      </c>
      <c r="C162">
        <v>0.0002953014867619723</v>
      </c>
      <c r="D162">
        <v>-0.013040982189869535</v>
      </c>
      <c r="E162">
        <v>0.003222493506025468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2:17" ht="15">
      <c r="B163">
        <v>15.6</v>
      </c>
      <c r="C163">
        <v>-0.0013315035565282232</v>
      </c>
      <c r="D163">
        <v>-0.013070512338545733</v>
      </c>
      <c r="E163">
        <v>0.004526591725012422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2:17" ht="15">
      <c r="B164">
        <v>15.5</v>
      </c>
      <c r="C164">
        <v>-0.0030161479771856235</v>
      </c>
      <c r="D164">
        <v>-0.01293736198289291</v>
      </c>
      <c r="E164">
        <v>0.0058336429588669945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2:17" ht="15">
      <c r="B165">
        <v>15.4</v>
      </c>
      <c r="C165">
        <v>-0.00474014017539037</v>
      </c>
      <c r="D165">
        <v>-0.012635747185174349</v>
      </c>
      <c r="E165">
        <v>0.007127379157156286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2:17" ht="15">
      <c r="B166">
        <v>15.3</v>
      </c>
      <c r="C166">
        <v>-0.006483647348103807</v>
      </c>
      <c r="D166">
        <v>-0.012161733167635313</v>
      </c>
      <c r="E166">
        <v>0.00839095387567372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2:17" ht="15">
      <c r="B167">
        <v>15.2</v>
      </c>
      <c r="C167">
        <v>-0.00822568292725418</v>
      </c>
      <c r="D167">
        <v>-0.011513368432824932</v>
      </c>
      <c r="E167">
        <v>0.009607127192437252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2:17" ht="15">
      <c r="B168">
        <v>15.1</v>
      </c>
      <c r="C168">
        <v>-0.009944317087071993</v>
      </c>
      <c r="D168">
        <v>-0.010690800140099514</v>
      </c>
      <c r="E168">
        <v>0.010758464035719745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2:17" ht="15">
      <c r="B169">
        <v>15</v>
      </c>
      <c r="C169">
        <v>-0.011616908735889091</v>
      </c>
      <c r="D169">
        <v>-0.009696368431392315</v>
      </c>
      <c r="E169">
        <v>0.011827544049729697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2:17" ht="15">
      <c r="B170">
        <v>14.9</v>
      </c>
      <c r="C170">
        <v>-0.013220357065467866</v>
      </c>
      <c r="D170">
        <v>-0.008534677557803405</v>
      </c>
      <c r="E170">
        <v>0.012797180892868928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2:17" ht="15">
      <c r="B171">
        <v>14.8</v>
      </c>
      <c r="C171">
        <v>-0.014731370397178542</v>
      </c>
      <c r="D171">
        <v>-0.007212641851256618</v>
      </c>
      <c r="E171">
        <v>0.01365064864864927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2:17" ht="15">
      <c r="B172">
        <v>14.7</v>
      </c>
      <c r="C172">
        <v>-0.01612674974367114</v>
      </c>
      <c r="D172">
        <v>-0.005739504811538764</v>
      </c>
      <c r="E172">
        <v>0.014371912833774932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2:17" ht="15">
      <c r="B173">
        <v>14.6</v>
      </c>
      <c r="C173">
        <v>-0.017383684201717906</v>
      </c>
      <c r="D173">
        <v>-0.004126829837171649</v>
      </c>
      <c r="E173">
        <v>0.014945863314928807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2:17" ht="15">
      <c r="B174">
        <v>14.5</v>
      </c>
      <c r="C174">
        <v>-0.01848005501124553</v>
      </c>
      <c r="D174">
        <v>-0.0023884614169998584</v>
      </c>
      <c r="E174">
        <v>0.015358546298645971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2:17" ht="15">
      <c r="B175">
        <v>14.4</v>
      </c>
      <c r="C175">
        <v>-0.019394744861778866</v>
      </c>
      <c r="D175">
        <v>-0.0005404559158753053</v>
      </c>
      <c r="E175">
        <v>0.015597392440345957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2:17" ht="15">
      <c r="B176">
        <v>14.3</v>
      </c>
      <c r="C176">
        <v>-0.02010794880499494</v>
      </c>
      <c r="D176">
        <v>0.0013990185703025813</v>
      </c>
      <c r="E176">
        <v>0.015651438031933487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2:17" ht="15">
      <c r="B177">
        <v>14.2</v>
      </c>
      <c r="C177">
        <v>-0.02060148294506426</v>
      </c>
      <c r="D177">
        <v>0.003409813450802075</v>
      </c>
      <c r="E177">
        <v>0.015511536174903228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2:17" ht="15">
      <c r="B178">
        <v>14.1</v>
      </c>
      <c r="C178">
        <v>-0.020859086930908835</v>
      </c>
      <c r="D178">
        <v>0.005469961745308501</v>
      </c>
      <c r="E178">
        <v>0.01517055482982302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2:17" ht="15">
      <c r="B179">
        <v>14</v>
      </c>
      <c r="C179">
        <v>-0.02086671617009439</v>
      </c>
      <c r="D179">
        <v>0.007555870438399385</v>
      </c>
      <c r="E179">
        <v>0.01462355865529217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2:17" ht="15">
      <c r="B180">
        <v>13.9</v>
      </c>
      <c r="C180">
        <v>-0.020612819626084675</v>
      </c>
      <c r="D180">
        <v>0.009642542055408824</v>
      </c>
      <c r="E180">
        <v>0.01386797161145223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2:17" ht="15">
      <c r="B181">
        <v>13.8</v>
      </c>
      <c r="C181">
        <v>-0.020088599051873643</v>
      </c>
      <c r="D181">
        <v>0.01170382401801729</v>
      </c>
      <c r="E181">
        <v>0.012903717405911348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2:17" ht="15">
      <c r="B182">
        <v>13.7</v>
      </c>
      <c r="C182">
        <v>-0.01928824555594424</v>
      </c>
      <c r="D182">
        <v>0.013712683923204655</v>
      </c>
      <c r="E182">
        <v>0.01173333500410962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2:17" ht="15">
      <c r="B183">
        <v>13.6</v>
      </c>
      <c r="C183">
        <v>-0.018209149492908326</v>
      </c>
      <c r="D183">
        <v>0.01564150847879908</v>
      </c>
      <c r="E183">
        <v>0.010362066611789154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2:17" ht="15">
      <c r="B184">
        <v>13.5</v>
      </c>
      <c r="C184">
        <v>-0.01685207982230172</v>
      </c>
      <c r="D184">
        <v>0.017462423428089912</v>
      </c>
      <c r="E184">
        <v>0.008797915763909247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2:17" ht="15">
      <c r="B185">
        <v>13.4</v>
      </c>
      <c r="C185">
        <v>-0.015221329285451786</v>
      </c>
      <c r="D185">
        <v>0.019147631410320085</v>
      </c>
      <c r="E185">
        <v>0.007051673421100256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2:17" ht="15">
      <c r="B186">
        <v>13.3</v>
      </c>
      <c r="C186">
        <v>-0.013324822012047119</v>
      </c>
      <c r="D186">
        <v>0.020669764338865262</v>
      </c>
      <c r="E186">
        <v>0.005136910280068247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2:17" ht="15">
      <c r="B187">
        <v>13.2</v>
      </c>
      <c r="C187">
        <v>-0.011174180484268133</v>
      </c>
      <c r="D187">
        <v>0.022002246540069974</v>
      </c>
      <c r="E187">
        <v>0.0030699338461817206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2:17" ht="15">
      <c r="B188">
        <v>13.1</v>
      </c>
      <c r="C188">
        <v>-0.008784749155612807</v>
      </c>
      <c r="D188">
        <v>0.023119664588496788</v>
      </c>
      <c r="E188">
        <v>0.0008697091921747229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2:17" ht="15">
      <c r="B189">
        <v>13</v>
      </c>
      <c r="C189">
        <v>-0.006175572441670662</v>
      </c>
      <c r="D189">
        <v>0.023998139504058068</v>
      </c>
      <c r="E189">
        <v>-0.0014422572666749557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2:17" ht="15">
      <c r="B190">
        <v>12.9</v>
      </c>
      <c r="C190">
        <v>-0.003369325268117243</v>
      </c>
      <c r="D190">
        <v>0.024615696748225134</v>
      </c>
      <c r="E190">
        <v>-0.0038420712170807625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2:17" ht="15">
      <c r="B191">
        <v>12.8</v>
      </c>
      <c r="C191">
        <v>-0.00039219487344261013</v>
      </c>
      <c r="D191">
        <v>0.02495262927503686</v>
      </c>
      <c r="E191">
        <v>-0.006303640891903276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2:17" ht="15">
      <c r="B192">
        <v>12.7</v>
      </c>
      <c r="C192">
        <v>0.0027262868840114036</v>
      </c>
      <c r="D192">
        <v>0.02499184876238112</v>
      </c>
      <c r="E192">
        <v>-0.008798903819406963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2:17" ht="15">
      <c r="B193">
        <v>12.6</v>
      </c>
      <c r="C193">
        <v>0.005953460878352872</v>
      </c>
      <c r="D193">
        <v>0.024719220073979982</v>
      </c>
      <c r="E193">
        <v>-0.011298088695645076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2:17" ht="15">
      <c r="B194">
        <v>12.5</v>
      </c>
      <c r="C194">
        <v>0.009253807275707054</v>
      </c>
      <c r="D194">
        <v>0.024123873986144694</v>
      </c>
      <c r="E194">
        <v>-0.013770010703043074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2:17" ht="15">
      <c r="B195">
        <v>12.4</v>
      </c>
      <c r="C195">
        <v>0.012589260210712697</v>
      </c>
      <c r="D195">
        <v>0.02319849325857399</v>
      </c>
      <c r="E195">
        <v>-0.016182398101657544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2:17" ht="15">
      <c r="B196">
        <v>12.3</v>
      </c>
      <c r="C196">
        <v>0.015919568835782157</v>
      </c>
      <c r="D196">
        <v>0.02193956723750272</v>
      </c>
      <c r="E196">
        <v>-0.018502247427514943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2:17" ht="15">
      <c r="B197">
        <v>12.2</v>
      </c>
      <c r="C197">
        <v>0.01920270233705821</v>
      </c>
      <c r="D197">
        <v>0.020347610353924503</v>
      </c>
      <c r="E197">
        <v>-0.020696204151265215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2:17" ht="15">
      <c r="B198">
        <v>12.1</v>
      </c>
      <c r="C198">
        <v>0.022395295848962746</v>
      </c>
      <c r="D198">
        <v>0.018427340120218683</v>
      </c>
      <c r="E198">
        <v>-0.022730965186657664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2:17" ht="15">
      <c r="B199">
        <v>12</v>
      </c>
      <c r="C199">
        <v>0.025453133545360256</v>
      </c>
      <c r="D199">
        <v>0.01618781053532241</v>
      </c>
      <c r="E199">
        <v>-0.024573699198679532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2:17" ht="15">
      <c r="B200">
        <v>11.9</v>
      </c>
      <c r="C200">
        <v>0.02833166454823358</v>
      </c>
      <c r="D200">
        <v>0.01364249718078638</v>
      </c>
      <c r="E200">
        <v>-0.026192480252211773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2:17" ht="15">
      <c r="B201">
        <v>11.8</v>
      </c>
      <c r="C201">
        <v>0.030986546683153135</v>
      </c>
      <c r="D201">
        <v>0.010809330725963023</v>
      </c>
      <c r="E201">
        <v>-0.027556729970290413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2:17" ht="15">
      <c r="B202">
        <v>11.7</v>
      </c>
      <c r="C202">
        <v>0.03337421253355901</v>
      </c>
      <c r="D202">
        <v>0.007710676057647709</v>
      </c>
      <c r="E202">
        <v>-0.028637663042886716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2:17" ht="15">
      <c r="B203">
        <v>11.6</v>
      </c>
      <c r="C203">
        <v>0.03545245171178669</v>
      </c>
      <c r="D203">
        <v>0.0043732548042918085</v>
      </c>
      <c r="E203">
        <v>-0.029408730648651488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2:17" ht="15">
      <c r="B204">
        <v>11.5</v>
      </c>
      <c r="C204">
        <v>0.0371810027825327</v>
      </c>
      <c r="D204">
        <v>0.000828009633113139</v>
      </c>
      <c r="E204">
        <v>-0.02984605612908067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2:17" ht="15">
      <c r="B205">
        <v>11.4</v>
      </c>
      <c r="C205">
        <v>0.03852214785250519</v>
      </c>
      <c r="D205">
        <v>-0.0028900906451401315</v>
      </c>
      <c r="E205">
        <v>-0.029928857092391983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2:17" ht="15">
      <c r="B206">
        <v>11.3</v>
      </c>
      <c r="C206">
        <v>0.03944130248639287</v>
      </c>
      <c r="D206">
        <v>-0.006742305430390651</v>
      </c>
      <c r="E206">
        <v>-0.02963984802787797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2:17" ht="15">
      <c r="B207">
        <v>11.2</v>
      </c>
      <c r="C207">
        <v>0.039907593331585445</v>
      </c>
      <c r="D207">
        <v>-0.010686435679029938</v>
      </c>
      <c r="E207">
        <v>-0.028965617484838904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2:17" ht="15">
      <c r="B208">
        <v>11.1</v>
      </c>
      <c r="C208">
        <v>0.03989441563925122</v>
      </c>
      <c r="D208">
        <v>-0.014677195012188483</v>
      </c>
      <c r="E208">
        <v>-0.02789697391693591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2:17" ht="15">
      <c r="B209">
        <v>11</v>
      </c>
      <c r="C209">
        <v>0.039379962763667516</v>
      </c>
      <c r="D209">
        <v>-0.018666636576113605</v>
      </c>
      <c r="E209">
        <v>-0.026429254415717064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2:17" ht="15">
      <c r="B210">
        <v>10.9</v>
      </c>
      <c r="C210">
        <v>0.03834771971051672</v>
      </c>
      <c r="D210">
        <v>-0.022604632852480357</v>
      </c>
      <c r="E210">
        <v>-0.024562590758105705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2:17" ht="15">
      <c r="B211">
        <v>10.8</v>
      </c>
      <c r="C211">
        <v>0.0367869128926766</v>
      </c>
      <c r="D211">
        <v>-0.026439404823532027</v>
      </c>
      <c r="E211">
        <v>-0.02230212747285767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2:17" ht="15">
      <c r="B212">
        <v>10.7</v>
      </c>
      <c r="C212">
        <v>0.03469290844228469</v>
      </c>
      <c r="D212">
        <v>-0.030118096112799687</v>
      </c>
      <c r="E212">
        <v>-0.019658186990504468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2:17" ht="15">
      <c r="B213">
        <v>10.6</v>
      </c>
      <c r="C213">
        <v>0.03206755172284666</v>
      </c>
      <c r="D213">
        <v>-0.033587386957028155</v>
      </c>
      <c r="E213">
        <v>-0.0166463773792245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2:17" ht="15">
      <c r="B214">
        <v>10.5</v>
      </c>
      <c r="C214">
        <v>0.02891944108598811</v>
      </c>
      <c r="D214">
        <v>-0.03679414212931282</v>
      </c>
      <c r="E214">
        <v>-0.013287638683521685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2:17" ht="15">
      <c r="B215">
        <v>10.4</v>
      </c>
      <c r="C215">
        <v>0.02526412942393631</v>
      </c>
      <c r="D215">
        <v>-0.03968608623791163</v>
      </c>
      <c r="E215">
        <v>-0.009608224470590402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2:17" ht="15">
      <c r="B216">
        <v>10.3</v>
      </c>
      <c r="C216">
        <v>0.021124247679448486</v>
      </c>
      <c r="D216">
        <v>-0.042212499180305264</v>
      </c>
      <c r="E216">
        <v>-0.00563961584679924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2:17" ht="15">
      <c r="B217">
        <v>10.2</v>
      </c>
      <c r="C217">
        <v>0.016529545186786797</v>
      </c>
      <c r="D217">
        <v>-0.04432492394825011</v>
      </c>
      <c r="E217">
        <v>-0.0014183659287687134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2:17" ht="15">
      <c r="B218">
        <v>10.1</v>
      </c>
      <c r="C218">
        <v>0.011516842526181284</v>
      </c>
      <c r="D218">
        <v>-0.045977878466928794</v>
      </c>
      <c r="E218">
        <v>0.0030141264660562984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2:17" ht="15">
      <c r="B219">
        <v>10</v>
      </c>
      <c r="C219">
        <v>0.006129893474314514</v>
      </c>
      <c r="D219">
        <v>-0.04712956271954692</v>
      </c>
      <c r="E219">
        <v>0.007611914312749178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2:17" ht="15">
      <c r="B220">
        <v>9.9</v>
      </c>
      <c r="C220">
        <v>0.00041915361759023786</v>
      </c>
      <c r="D220">
        <v>-0.047742552066978375</v>
      </c>
      <c r="E220">
        <v>0.01232487058470387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2:17" ht="15">
      <c r="B221">
        <v>9.8</v>
      </c>
      <c r="C221">
        <v>-0.005558545745183146</v>
      </c>
      <c r="D221">
        <v>-0.0477844674287374</v>
      </c>
      <c r="E221">
        <v>0.017099125791401708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2:17" ht="15">
      <c r="B222">
        <v>9.7</v>
      </c>
      <c r="C222">
        <v>-0.011740418658389807</v>
      </c>
      <c r="D222">
        <v>-0.04722861285421908</v>
      </c>
      <c r="E222">
        <v>0.021877572534275448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2:17" ht="15">
      <c r="B223">
        <v>9.6</v>
      </c>
      <c r="C223">
        <v>-0.01805823959081312</v>
      </c>
      <c r="D223">
        <v>-0.0460545709883801</v>
      </c>
      <c r="E223">
        <v>0.02660043381969736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2:17" ht="15">
      <c r="B224">
        <v>9.5</v>
      </c>
      <c r="C224">
        <v>-0.024438950387026915</v>
      </c>
      <c r="D224">
        <v>-0.04424874702929879</v>
      </c>
      <c r="E224">
        <v>0.03120589091853537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2:17" ht="15">
      <c r="B225">
        <v>9.4</v>
      </c>
      <c r="C225">
        <v>-0.03080535568181024</v>
      </c>
      <c r="D225">
        <v>-0.0418048519905961</v>
      </c>
      <c r="E225">
        <v>0.03563076562146525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2:17" ht="15">
      <c r="B226">
        <v>9.3</v>
      </c>
      <c r="C226">
        <v>-0.03707690210408552</v>
      </c>
      <c r="D226">
        <v>-0.03872431642241508</v>
      </c>
      <c r="E226">
        <v>0.03981125082052486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2:17" ht="15">
      <c r="B227">
        <v>9.2</v>
      </c>
      <c r="C227">
        <v>-0.04317053533116241</v>
      </c>
      <c r="D227">
        <v>-0.035016626212006526</v>
      </c>
      <c r="E227">
        <v>0.04368368246276637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2:17" ht="15">
      <c r="B228">
        <v>9.1</v>
      </c>
      <c r="C228">
        <v>-0.049001627804885914</v>
      </c>
      <c r="D228">
        <v>-0.030699572678890286</v>
      </c>
      <c r="E228">
        <v>0.04718534508396702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2:17" ht="15">
      <c r="B229">
        <v>9</v>
      </c>
      <c r="C229">
        <v>-0.05448496870507262</v>
      </c>
      <c r="D229">
        <v>-0.025799409898401696</v>
      </c>
      <c r="E229">
        <v>0.050255302351856046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2:17" ht="15">
      <c r="B230">
        <v>8.9</v>
      </c>
      <c r="C230">
        <v>-0.05953580660914757</v>
      </c>
      <c r="D230">
        <v>-0.02035091302789443</v>
      </c>
      <c r="E230">
        <v>0.05283524334169622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2:17" ht="15">
      <c r="B231">
        <v>8.8</v>
      </c>
      <c r="C231">
        <v>-0.06407093416708438</v>
      </c>
      <c r="D231">
        <v>-0.014397332366979675</v>
      </c>
      <c r="E231">
        <v>0.05487033464448566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2:17" ht="15">
      <c r="B232">
        <v>8.7</v>
      </c>
      <c r="C232">
        <v>-0.06800980310446077</v>
      </c>
      <c r="D232">
        <v>-0.007990238950271237</v>
      </c>
      <c r="E232">
        <v>0.056310067881183624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2:17" ht="15">
      <c r="B233">
        <v>8.6</v>
      </c>
      <c r="C233">
        <v>-0.07127565695025204</v>
      </c>
      <c r="D233">
        <v>-0.0011892586398251602</v>
      </c>
      <c r="E233">
        <v>0.05710909177621075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2:17" ht="15">
      <c r="B234">
        <v>8.5</v>
      </c>
      <c r="C234">
        <v>-0.0737966680859811</v>
      </c>
      <c r="D234">
        <v>0.005938307055200044</v>
      </c>
      <c r="E234">
        <v>0.057228017640193266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2:17" ht="15">
      <c r="B235">
        <v>8.4</v>
      </c>
      <c r="C235">
        <v>-0.07550706504439114</v>
      </c>
      <c r="D235">
        <v>0.013317973863798153</v>
      </c>
      <c r="E235">
        <v>0.05663418693467326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2:17" ht="15">
      <c r="B236">
        <v>8.3</v>
      </c>
      <c r="C236">
        <v>-0.07634823546332081</v>
      </c>
      <c r="D236">
        <v>0.020868680368237268</v>
      </c>
      <c r="E236">
        <v>0.055302389548293446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2:17" ht="15">
      <c r="B237">
        <v>8.2</v>
      </c>
      <c r="C237">
        <v>-0.07626978973719134</v>
      </c>
      <c r="D237">
        <v>0.02850350391456935</v>
      </c>
      <c r="E237">
        <v>0.053215521511469716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2:17" ht="15">
      <c r="B238">
        <v>8.1</v>
      </c>
      <c r="C238">
        <v>-0.07523057021631278</v>
      </c>
      <c r="D238">
        <v>0.03613048288828848</v>
      </c>
      <c r="E238">
        <v>0.05036517112001278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2:17" ht="15">
      <c r="B239">
        <v>8</v>
      </c>
      <c r="C239">
        <v>-0.07319959079333498</v>
      </c>
      <c r="D239">
        <v>0.04365353990991976</v>
      </c>
      <c r="E239">
        <v>0.04675212283118393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2:17" ht="15">
      <c r="B240">
        <v>7.9</v>
      </c>
      <c r="C240">
        <v>-0.07015689189505439</v>
      </c>
      <c r="D240">
        <v>0.05097349898925326</v>
      </c>
      <c r="E240">
        <v>0.04238676884019195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2:17" ht="15">
      <c r="B241">
        <v>7.8</v>
      </c>
      <c r="C241">
        <v>-0.0660942962728907</v>
      </c>
      <c r="D241">
        <v>0.0579891881787587</v>
      </c>
      <c r="E241">
        <v>0.037289418941266625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2:17" ht="15">
      <c r="B242">
        <v>7.7</v>
      </c>
      <c r="C242">
        <v>-0.06101605156095148</v>
      </c>
      <c r="D242">
        <v>0.06459861780604777</v>
      </c>
      <c r="E242">
        <v>0.031490500123390754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2:17" ht="15">
      <c r="B243">
        <v>7.6</v>
      </c>
      <c r="C243">
        <v>-0.05493934634867499</v>
      </c>
      <c r="D243">
        <v>0.07070022296214291</v>
      </c>
      <c r="E243">
        <v>0.025030638342785974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2:17" ht="15">
      <c r="B244">
        <v>7.5</v>
      </c>
      <c r="C244">
        <v>-0.04789468749509153</v>
      </c>
      <c r="D244">
        <v>0.07619415759701041</v>
      </c>
      <c r="E244">
        <v>0.017960616046571683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2:17" ht="15">
      <c r="B245">
        <v>7.4</v>
      </c>
      <c r="C245">
        <v>-0.039926127590731005</v>
      </c>
      <c r="D245">
        <v>0.08098362634651957</v>
      </c>
      <c r="E245">
        <v>0.010341200286870642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2:17" ht="15">
      <c r="B246">
        <v>7.3</v>
      </c>
      <c r="C246">
        <v>-0.031091332845448145</v>
      </c>
      <c r="D246">
        <v>0.08497623910559267</v>
      </c>
      <c r="E246">
        <v>0.0022428376522186846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2:17" ht="15">
      <c r="B247">
        <v>7.2</v>
      </c>
      <c r="C247">
        <v>-0.021461483237570553</v>
      </c>
      <c r="D247">
        <v>0.08808537239013749</v>
      </c>
      <c r="E247">
        <v>-0.006254786258340583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2:17" ht="15">
      <c r="B248">
        <v>7.1</v>
      </c>
      <c r="C248">
        <v>-0.011120998490731573</v>
      </c>
      <c r="D248">
        <v>0.09023152071389454</v>
      </c>
      <c r="E248">
        <v>-0.015063323497354333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2:17" ht="15">
      <c r="B249">
        <v>7</v>
      </c>
      <c r="C249">
        <v>-0.00016708533576979823</v>
      </c>
      <c r="D249">
        <v>0.09134362056296769</v>
      </c>
      <c r="E249">
        <v>-0.024086475568743788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5">
      <c r="B250">
        <v>6.9</v>
      </c>
      <c r="C250">
        <v>0.011290896450235476</v>
      </c>
      <c r="D250">
        <v>0.09136032909654467</v>
      </c>
      <c r="E250">
        <v>-0.03322083762504056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2:17" ht="15">
      <c r="B251">
        <v>6.8</v>
      </c>
      <c r="C251">
        <v>0.023132249576321248</v>
      </c>
      <c r="D251">
        <v>0.09023123945152112</v>
      </c>
      <c r="E251">
        <v>-0.04235687053469502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2:17" ht="15">
      <c r="B252">
        <v>6.7</v>
      </c>
      <c r="C252">
        <v>0.03522593442718531</v>
      </c>
      <c r="D252">
        <v>0.08791801449388899</v>
      </c>
      <c r="E252">
        <v>-0.05137999447984713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5">
      <c r="B253">
        <v>6.6</v>
      </c>
      <c r="C253">
        <v>0.04743173965331228</v>
      </c>
      <c r="D253">
        <v>0.08439542105117046</v>
      </c>
      <c r="E253">
        <v>-0.060171795929236035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2:17" ht="15">
      <c r="B254">
        <v>6.5</v>
      </c>
      <c r="C254">
        <v>0.05960162150875123</v>
      </c>
      <c r="D254">
        <v>0.07965224708583923</v>
      </c>
      <c r="E254">
        <v>-0.06861133803435308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2:17" ht="15">
      <c r="B255">
        <v>6.4</v>
      </c>
      <c r="C255">
        <v>0.07158120286097151</v>
      </c>
      <c r="D255">
        <v>0.07369208493496411</v>
      </c>
      <c r="E255">
        <v>-0.076576562742937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2:17" ht="15">
      <c r="B256">
        <v>6.3</v>
      </c>
      <c r="C256">
        <v>0.08321142037745784</v>
      </c>
      <c r="D256">
        <v>0.06653396464886696</v>
      </c>
      <c r="E256">
        <v>-0.08394577123643342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2:17" ht="15">
      <c r="B257">
        <v>6.2</v>
      </c>
      <c r="C257">
        <v>0.09433030600731825</v>
      </c>
      <c r="D257">
        <v>0.05821282261112118</v>
      </c>
      <c r="E257">
        <v>-0.09059916770132011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2:17" ht="15">
      <c r="B258">
        <v>6.1</v>
      </c>
      <c r="C258">
        <v>0.10477488655464696</v>
      </c>
      <c r="D258">
        <v>0.04877979201038935</v>
      </c>
      <c r="E258">
        <v>-0.09642044996243222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2:17" ht="15">
      <c r="B259">
        <v>6</v>
      </c>
      <c r="C259">
        <v>0.11438318291581652</v>
      </c>
      <c r="D259">
        <v>0.038302303354924655</v>
      </c>
      <c r="E259">
        <v>-0.10129842916347116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2:17" ht="15">
      <c r="B260">
        <v>5.9</v>
      </c>
      <c r="C260">
        <v>0.12299628845763017</v>
      </c>
      <c r="D260">
        <v>0.026863985063343</v>
      </c>
      <c r="E260">
        <v>-0.10512865949896363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2:17" ht="15">
      <c r="B261">
        <v>5.8</v>
      </c>
      <c r="C261">
        <v>0.13046050407956977</v>
      </c>
      <c r="D261">
        <v>0.014564356217579984</v>
      </c>
      <c r="E261">
        <v>-0.10781505800529793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2:17" ht="15">
      <c r="B262">
        <v>5.7</v>
      </c>
      <c r="C262">
        <v>0.13662950576289407</v>
      </c>
      <c r="D262">
        <v>0.0015183058096230068</v>
      </c>
      <c r="E262">
        <v>-0.10927149362705593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2:17" ht="15">
      <c r="B263">
        <v>5.6</v>
      </c>
      <c r="C263">
        <v>0.1413665188927785</v>
      </c>
      <c r="D263">
        <v>-0.0121446447666664</v>
      </c>
      <c r="E263">
        <v>-0.10942332420801823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2:17" ht="15">
      <c r="B264">
        <v>5.5</v>
      </c>
      <c r="C264">
        <v>0.14454647237633028</v>
      </c>
      <c r="D264">
        <v>-0.02628129665594425</v>
      </c>
      <c r="E264">
        <v>-0.1082088597313516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2:17" ht="15">
      <c r="B265">
        <v>5.4</v>
      </c>
      <c r="C265">
        <v>0.14605810459662255</v>
      </c>
      <c r="D265">
        <v>-0.04073594389357728</v>
      </c>
      <c r="E265">
        <v>-0.10558073006575718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2:17" ht="15">
      <c r="B266">
        <v>5.3</v>
      </c>
      <c r="C266">
        <v>0.14580599256606286</v>
      </c>
      <c r="D266">
        <v>-0.055341754353239535</v>
      </c>
      <c r="E266">
        <v>-0.10150713567639945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2:17" ht="15">
      <c r="B267">
        <v>5.2</v>
      </c>
      <c r="C267">
        <v>0.14371247529395353</v>
      </c>
      <c r="D267">
        <v>-0.06992235360984582</v>
      </c>
      <c r="E267">
        <v>-0.09597296024107549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2:17" ht="15">
      <c r="B268">
        <v>5.1</v>
      </c>
      <c r="C268">
        <v>0.1397194423824369</v>
      </c>
      <c r="D268">
        <v>-0.08429360113924117</v>
      </c>
      <c r="E268">
        <v>-0.0889807248800909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2:17" ht="15">
      <c r="B269">
        <v>5</v>
      </c>
      <c r="C269">
        <v>0.13378995922809256</v>
      </c>
      <c r="D269">
        <v>-0.09826554537748486</v>
      </c>
      <c r="E269">
        <v>-0.08055136476616678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2:17" ht="15">
      <c r="B270">
        <v>4.9</v>
      </c>
      <c r="C270">
        <v>0.12590970094537832</v>
      </c>
      <c r="D270">
        <v>-0.11164454130029412</v>
      </c>
      <c r="E270">
        <v>-0.0707248102284183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2:17" ht="15">
      <c r="B271">
        <v>4.8</v>
      </c>
      <c r="C271">
        <v>0.1160881682508334</v>
      </c>
      <c r="D271">
        <v>-0.12423551139483195</v>
      </c>
      <c r="E271">
        <v>-0.05956035609838888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2:17" ht="15">
      <c r="B272">
        <v>4.7</v>
      </c>
      <c r="C272">
        <v>0.10435966005698614</v>
      </c>
      <c r="D272">
        <v>-0.1358443282199153</v>
      </c>
      <c r="E272">
        <v>-0.04713680495890569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2:17" ht="15">
      <c r="B273">
        <v>4.6</v>
      </c>
      <c r="C273">
        <v>0.09078397942103114</v>
      </c>
      <c r="D273">
        <v>-0.14628029422561392</v>
      </c>
      <c r="E273">
        <v>-0.03355237213691416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2:17" ht="15">
      <c r="B274">
        <v>4.5</v>
      </c>
      <c r="C274">
        <v>0.07544685176945544</v>
      </c>
      <c r="D274">
        <v>-0.15535869216771703</v>
      </c>
      <c r="E274">
        <v>-0.01892434271435276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2:17" ht="15">
      <c r="B275">
        <v>4.4</v>
      </c>
      <c r="C275">
        <v>0.05846003696475031</v>
      </c>
      <c r="D275">
        <v>-0.16290337734466256</v>
      </c>
      <c r="E275">
        <v>-0.0033884734975810557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2:17" ht="15">
      <c r="B276">
        <v>4.3</v>
      </c>
      <c r="C276">
        <v>0.039961119777853486</v>
      </c>
      <c r="D276">
        <v>-0.1687493810411376</v>
      </c>
      <c r="E276">
        <v>0.012901864236885201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2:17" ht="15">
      <c r="B277">
        <v>4.2</v>
      </c>
      <c r="C277">
        <v>0.02011296665856223</v>
      </c>
      <c r="D277">
        <v>-0.17274549301892295</v>
      </c>
      <c r="E277">
        <v>0.029776802340998963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2:17" ht="15">
      <c r="B278">
        <v>4.1</v>
      </c>
      <c r="C278">
        <v>-0.0008971596707600116</v>
      </c>
      <c r="D278">
        <v>-0.17475678968477917</v>
      </c>
      <c r="E278">
        <v>0.04705135164289126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2:17" ht="15">
      <c r="B279">
        <v>4</v>
      </c>
      <c r="C279">
        <v>-0.022858832366932202</v>
      </c>
      <c r="D279">
        <v>-0.17466707371770318</v>
      </c>
      <c r="E279">
        <v>0.06452703061136918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2:17" ht="15">
      <c r="B280">
        <v>3.9</v>
      </c>
      <c r="C280">
        <v>-0.045540039789651376</v>
      </c>
      <c r="D280">
        <v>-0.17238119048100997</v>
      </c>
      <c r="E280">
        <v>0.0819937379831395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2:17" ht="15">
      <c r="B281">
        <v>3.8</v>
      </c>
      <c r="C281">
        <v>-0.0686891080861943</v>
      </c>
      <c r="D281">
        <v>-0.16782718650204484</v>
      </c>
      <c r="E281">
        <v>0.09923185703124049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2:17" ht="15">
      <c r="B282">
        <v>3.7</v>
      </c>
      <c r="C282">
        <v>-0.09203695863906837</v>
      </c>
      <c r="D282">
        <v>-0.1609582756934254</v>
      </c>
      <c r="E282">
        <v>0.11601457568144498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2:17" ht="15">
      <c r="B283">
        <v>3.6</v>
      </c>
      <c r="C283">
        <v>-0.11529968739120727</v>
      </c>
      <c r="D283">
        <v>-0.15175457982951857</v>
      </c>
      <c r="E283">
        <v>0.13211040325078752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2:17" ht="15">
      <c r="B284">
        <v>3.5</v>
      </c>
      <c r="C284">
        <v>-0.13818144842870617</v>
      </c>
      <c r="D284">
        <v>-0.14022461109039783</v>
      </c>
      <c r="E284">
        <v>0.14728586123373938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2:17" ht="15">
      <c r="B285">
        <v>3.4</v>
      </c>
      <c r="C285">
        <v>-0.16037761957523655</v>
      </c>
      <c r="D285">
        <v>-0.12640646624752722</v>
      </c>
      <c r="E285">
        <v>0.16130832234277917</v>
      </c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2:17" ht="15">
      <c r="B286">
        <v>3.3</v>
      </c>
      <c r="C286">
        <v>-0.18157822319362552</v>
      </c>
      <c r="D286">
        <v>-0.11036870429000357</v>
      </c>
      <c r="E286">
        <v>0.1739489689675319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2:17" ht="15">
      <c r="B287">
        <v>3.2</v>
      </c>
      <c r="C287">
        <v>-0.20147157095891863</v>
      </c>
      <c r="D287">
        <v>-0.09221088197064102</v>
      </c>
      <c r="E287">
        <v>0.18498583939653226</v>
      </c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2:17" ht="15">
      <c r="B288">
        <v>3.1</v>
      </c>
      <c r="C288">
        <v>-0.21974809712502552</v>
      </c>
      <c r="D288">
        <v>-0.07206372487474916</v>
      </c>
      <c r="E288">
        <v>0.19420692759359637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2:17" ht="15">
      <c r="B289">
        <v>3</v>
      </c>
      <c r="C289">
        <v>-0.23610434081566534</v>
      </c>
      <c r="D289">
        <v>-0.0500889151622466</v>
      </c>
      <c r="E289">
        <v>0.20141330008107128</v>
      </c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2:17" ht="15">
      <c r="B290">
        <v>2.9</v>
      </c>
      <c r="C290">
        <v>-0.25024703419137767</v>
      </c>
      <c r="D290">
        <v>-0.02647848108068007</v>
      </c>
      <c r="E290">
        <v>0.20642219159729594</v>
      </c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2:17" ht="15">
      <c r="B291">
        <v>2.8</v>
      </c>
      <c r="C291">
        <v>-0.26189725003832776</v>
      </c>
      <c r="D291">
        <v>-0.0014537776615423</v>
      </c>
      <c r="E291">
        <v>0.20907003970536395</v>
      </c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2:17" ht="15">
      <c r="B292">
        <v>2.7</v>
      </c>
      <c r="C292">
        <v>-0.270794559450092</v>
      </c>
      <c r="D292">
        <v>0.02473594734229048</v>
      </c>
      <c r="E292">
        <v>0.20921541747151817</v>
      </c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2:17" ht="15">
      <c r="B293">
        <v>2.6</v>
      </c>
      <c r="C293">
        <v>-0.276701147886413</v>
      </c>
      <c r="D293">
        <v>0.05181540328729968</v>
      </c>
      <c r="E293">
        <v>0.2067418227372891</v>
      </c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2:17" ht="15">
      <c r="B294">
        <v>2.5</v>
      </c>
      <c r="C294">
        <v>-0.2794058360453503</v>
      </c>
      <c r="D294">
        <v>0.07948551807594098</v>
      </c>
      <c r="E294">
        <v>0.20156028240855914</v>
      </c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2:17" ht="15">
      <c r="B295">
        <v>2.4</v>
      </c>
      <c r="C295">
        <v>-0.2787279507252456</v>
      </c>
      <c r="D295">
        <v>0.10742610168047602</v>
      </c>
      <c r="E295">
        <v>0.19361173060096504</v>
      </c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2:17" ht="15">
      <c r="B296">
        <v>2.3</v>
      </c>
      <c r="C296">
        <v>-0.2745209902231976</v>
      </c>
      <c r="D296">
        <v>0.13529889675300058</v>
      </c>
      <c r="E296">
        <v>0.18286912043291742</v>
      </c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2:17" ht="15">
      <c r="B297">
        <v>2.2</v>
      </c>
      <c r="C297">
        <v>-0.26667602885410235</v>
      </c>
      <c r="D297">
        <v>0.16275099577532035</v>
      </c>
      <c r="E297">
        <v>0.16933923075761736</v>
      </c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2:17" ht="15">
      <c r="B298">
        <v>2.1</v>
      </c>
      <c r="C298">
        <v>-0.2551248059088469</v>
      </c>
      <c r="D298">
        <v>0.18941859866073057</v>
      </c>
      <c r="E298">
        <v>0.15306413118008533</v>
      </c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2:17" ht="15">
      <c r="B299">
        <v>2</v>
      </c>
      <c r="C299">
        <v>-0.2398424458246843</v>
      </c>
      <c r="D299">
        <v>0.21493107925161528</v>
      </c>
      <c r="E299">
        <v>0.13412227131401228</v>
      </c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2:17" ht="15">
      <c r="B300">
        <v>1.9</v>
      </c>
      <c r="C300">
        <v>-0.22084975852990615</v>
      </c>
      <c r="D300">
        <v>0.2389153238340837</v>
      </c>
      <c r="E300">
        <v>0.11262916338885073</v>
      </c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2:17" ht="15">
      <c r="B301">
        <v>1.8</v>
      </c>
      <c r="C301">
        <v>-0.19821507185484993</v>
      </c>
      <c r="D301">
        <v>0.26100029968707433</v>
      </c>
      <c r="E301">
        <v>0.08873763100544237</v>
      </c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2:17" ht="15">
      <c r="B302">
        <v>1.7</v>
      </c>
      <c r="C302">
        <v>-0.1720555515692192</v>
      </c>
      <c r="D302">
        <v>0.2808218068725593</v>
      </c>
      <c r="E302">
        <v>0.06263760103673494</v>
      </c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2:17" ht="15">
      <c r="B303">
        <v>1.6</v>
      </c>
      <c r="C303">
        <v>-0.14253796899943863</v>
      </c>
      <c r="D303">
        <v>0.2980273620294812</v>
      </c>
      <c r="E303">
        <v>0.034555420349479005</v>
      </c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2:17" ht="15">
      <c r="B304">
        <v>1.5</v>
      </c>
      <c r="C304">
        <v>-0.10987888127743425</v>
      </c>
      <c r="D304">
        <v>0.3122811589294251</v>
      </c>
      <c r="E304">
        <v>0.004752684146530885</v>
      </c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2:17" ht="15">
      <c r="B305">
        <v>1.4</v>
      </c>
      <c r="C305">
        <v>-0.07434419504210395</v>
      </c>
      <c r="D305">
        <v>0.3232690470571685</v>
      </c>
      <c r="E305">
        <v>-0.026475431746411628</v>
      </c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2:17" ht="15">
      <c r="B306">
        <v>1.3</v>
      </c>
      <c r="C306">
        <v>-0.03624809081521775</v>
      </c>
      <c r="D306">
        <v>0.33070346656137894</v>
      </c>
      <c r="E306">
        <v>-0.058802336452128484</v>
      </c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2:17" ht="15">
      <c r="B307">
        <v>1.2</v>
      </c>
      <c r="C307">
        <v>0.004048707746866803</v>
      </c>
      <c r="D307">
        <v>0.33432827564290074</v>
      </c>
      <c r="E307">
        <v>-0.09187268310826638</v>
      </c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2:17" ht="15">
      <c r="B308">
        <v>1.1</v>
      </c>
      <c r="C308">
        <v>0.04614132802652221</v>
      </c>
      <c r="D308">
        <v>0.33392340486821404</v>
      </c>
      <c r="E308">
        <v>-0.12530551067255646</v>
      </c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2:17" ht="15">
      <c r="B309">
        <v>1</v>
      </c>
      <c r="C309">
        <v>0.08958380639852126</v>
      </c>
      <c r="D309">
        <v>0.3293092720655618</v>
      </c>
      <c r="E309">
        <v>-0.15869785115937787</v>
      </c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2:17" ht="15">
      <c r="B310">
        <v>0.9</v>
      </c>
      <c r="C310">
        <v>0.13389280200527542</v>
      </c>
      <c r="D310">
        <v>0.3203508914257097</v>
      </c>
      <c r="E310">
        <v>-0.19162877836593406</v>
      </c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2:17" ht="15">
      <c r="B311">
        <v>0.8</v>
      </c>
      <c r="C311">
        <v>0.17855194979964073</v>
      </c>
      <c r="D311">
        <v>0.3069616112251822</v>
      </c>
      <c r="E311">
        <v>-0.22366386750850503</v>
      </c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2:17" ht="15">
      <c r="B312">
        <v>0.7</v>
      </c>
      <c r="C312">
        <v>0.22301682751993973</v>
      </c>
      <c r="D312">
        <v>0.2891064162452181</v>
      </c>
      <c r="E312">
        <v>-0.25436002863102325</v>
      </c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2:17" ht="15">
      <c r="B313">
        <v>0.6</v>
      </c>
      <c r="C313">
        <v>0.2667205023960404</v>
      </c>
      <c r="D313">
        <v>0.26680473349322414</v>
      </c>
      <c r="E313">
        <v>-0.2832706702555451</v>
      </c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2:17" ht="15">
      <c r="B314">
        <v>0.5</v>
      </c>
      <c r="C314">
        <v>0.3090796145424677</v>
      </c>
      <c r="D314">
        <v>0.2401326832536201</v>
      </c>
      <c r="E314">
        <v>-0.30995114360486753</v>
      </c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2:17" ht="15">
      <c r="B315">
        <v>0.4</v>
      </c>
      <c r="C315">
        <v>0.3495009452866214</v>
      </c>
      <c r="D315">
        <v>0.20922472179937335</v>
      </c>
      <c r="E315">
        <v>-0.3339644119302295</v>
      </c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2:17" ht="15">
      <c r="B316">
        <v>0.3</v>
      </c>
      <c r="C316">
        <v>0.3873884102227102</v>
      </c>
      <c r="D316">
        <v>0.1742746272707112</v>
      </c>
      <c r="E316">
        <v>-0.35488688411016683</v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</row>
    <row r="317" spans="2:17" ht="15">
      <c r="B317">
        <v>0.2</v>
      </c>
      <c r="C317">
        <v>0.4221504086926</v>
      </c>
      <c r="D317">
        <v>0.13553578624844018</v>
      </c>
      <c r="E317">
        <v>-0.37231434683723796</v>
      </c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2:17" ht="15">
      <c r="B318">
        <v>0.1</v>
      </c>
      <c r="C318">
        <v>0.4532074537918016</v>
      </c>
      <c r="D318">
        <v>0.09332074537918017</v>
      </c>
      <c r="E318">
        <v>-0.385867925462082</v>
      </c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2:17" ht="15">
      <c r="B319">
        <v>0</v>
      </c>
      <c r="C319">
        <v>0.48</v>
      </c>
      <c r="D319">
        <v>0.048</v>
      </c>
      <c r="E319">
        <v>-0.3952</v>
      </c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2:17" ht="15">
      <c r="B320"/>
      <c r="C320"/>
      <c r="D320">
        <v>0</v>
      </c>
      <c r="E320">
        <v>-0.4</v>
      </c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2:17" ht="15">
      <c r="B321"/>
      <c r="C321"/>
      <c r="D321"/>
      <c r="E321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2:17" ht="15">
      <c r="B322"/>
      <c r="C322"/>
      <c r="D322"/>
      <c r="E322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2:17" ht="15">
      <c r="B323"/>
      <c r="C323"/>
      <c r="D323"/>
      <c r="E323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2:17" ht="15">
      <c r="B324"/>
      <c r="C324"/>
      <c r="D324"/>
      <c r="E324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2:17" ht="15">
      <c r="B325"/>
      <c r="C325"/>
      <c r="D325"/>
      <c r="E325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2:17" ht="15">
      <c r="B326"/>
      <c r="C326"/>
      <c r="D326"/>
      <c r="E326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2:17" ht="15">
      <c r="B327"/>
      <c r="C327"/>
      <c r="D327"/>
      <c r="E32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2:17" ht="15">
      <c r="B328"/>
      <c r="C328"/>
      <c r="D328"/>
      <c r="E328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2:17" ht="15">
      <c r="B329"/>
      <c r="C329"/>
      <c r="D329"/>
      <c r="E32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2:17" ht="15">
      <c r="B330"/>
      <c r="C330"/>
      <c r="D330"/>
      <c r="E330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2:17" ht="15">
      <c r="B331"/>
      <c r="C331"/>
      <c r="D331"/>
      <c r="E331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2:17" ht="15">
      <c r="B332"/>
      <c r="C332"/>
      <c r="D332"/>
      <c r="E332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2:17" ht="15">
      <c r="B333"/>
      <c r="C333"/>
      <c r="D333"/>
      <c r="E333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2:17" ht="15">
      <c r="B334"/>
      <c r="C334"/>
      <c r="D334"/>
      <c r="E334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2:17" ht="15">
      <c r="B335"/>
      <c r="C335"/>
      <c r="D335"/>
      <c r="E335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2:17" ht="15">
      <c r="B336"/>
      <c r="C336"/>
      <c r="D336"/>
      <c r="E336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2:17" ht="15">
      <c r="B337"/>
      <c r="C337"/>
      <c r="D337"/>
      <c r="E33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2:17" ht="15">
      <c r="B338"/>
      <c r="C338"/>
      <c r="D338"/>
      <c r="E338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2:17" ht="15">
      <c r="B339"/>
      <c r="C339"/>
      <c r="D339"/>
      <c r="E33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2:17" ht="15">
      <c r="B340"/>
      <c r="C340"/>
      <c r="D340"/>
      <c r="E340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2:17" ht="15">
      <c r="B341"/>
      <c r="C341"/>
      <c r="D341"/>
      <c r="E341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2:17" ht="15">
      <c r="B342"/>
      <c r="C342"/>
      <c r="D342"/>
      <c r="E342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2:17" ht="15">
      <c r="B343"/>
      <c r="C343"/>
      <c r="D343"/>
      <c r="E343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2:17" ht="15">
      <c r="B344"/>
      <c r="C344"/>
      <c r="D344"/>
      <c r="E344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2:17" ht="15">
      <c r="B345"/>
      <c r="C345"/>
      <c r="D345"/>
      <c r="E345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2:17" ht="15">
      <c r="B346"/>
      <c r="C346"/>
      <c r="D346"/>
      <c r="E346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2:17" ht="15">
      <c r="B347"/>
      <c r="C347"/>
      <c r="D347"/>
      <c r="E34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2:17" ht="15">
      <c r="B348"/>
      <c r="C348"/>
      <c r="D348"/>
      <c r="E348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2:17" ht="15">
      <c r="B349"/>
      <c r="C349"/>
      <c r="D349"/>
      <c r="E34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2:17" ht="15">
      <c r="B350"/>
      <c r="C350"/>
      <c r="D350"/>
      <c r="E350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2:17" ht="15">
      <c r="B351"/>
      <c r="C351"/>
      <c r="D351"/>
      <c r="E351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2:17" ht="15">
      <c r="B352"/>
      <c r="C352"/>
      <c r="D352"/>
      <c r="E352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2:17" ht="15">
      <c r="B353"/>
      <c r="C353"/>
      <c r="D353"/>
      <c r="E353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2:17" ht="15">
      <c r="B354"/>
      <c r="C354"/>
      <c r="D354"/>
      <c r="E354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2:17" ht="15">
      <c r="B355"/>
      <c r="C355"/>
      <c r="D355"/>
      <c r="E355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</row>
    <row r="356" spans="2:17" ht="15">
      <c r="B356"/>
      <c r="C356"/>
      <c r="D356"/>
      <c r="E356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2:17" ht="15">
      <c r="B357"/>
      <c r="C357"/>
      <c r="D357"/>
      <c r="E3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2:17" ht="15">
      <c r="B358"/>
      <c r="C358"/>
      <c r="D358"/>
      <c r="E358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2:17" ht="15">
      <c r="B359"/>
      <c r="C359"/>
      <c r="D359"/>
      <c r="E35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2:17" ht="15">
      <c r="B360"/>
      <c r="C360"/>
      <c r="D360"/>
      <c r="E360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2:17" ht="15">
      <c r="B361"/>
      <c r="C361"/>
      <c r="D361"/>
      <c r="E361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</row>
    <row r="362" spans="2:17" ht="15">
      <c r="B362"/>
      <c r="C362"/>
      <c r="D362"/>
      <c r="E362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2:17" ht="15">
      <c r="B363"/>
      <c r="C363"/>
      <c r="D363"/>
      <c r="E363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2:17" ht="15">
      <c r="B364"/>
      <c r="C364"/>
      <c r="D364"/>
      <c r="E364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2:17" ht="15">
      <c r="B365"/>
      <c r="C365"/>
      <c r="D365"/>
      <c r="E365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2:17" ht="15">
      <c r="B366"/>
      <c r="C366"/>
      <c r="D366"/>
      <c r="E366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</row>
    <row r="367" spans="2:17" ht="15">
      <c r="B367"/>
      <c r="C367"/>
      <c r="D367"/>
      <c r="E36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2:17" ht="15">
      <c r="B368"/>
      <c r="C368"/>
      <c r="D368"/>
      <c r="E36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2:17" ht="15">
      <c r="B369"/>
      <c r="C369"/>
      <c r="D369"/>
      <c r="E36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2:17" ht="15">
      <c r="B370"/>
      <c r="C370"/>
      <c r="D370"/>
      <c r="E370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2:17" ht="15">
      <c r="B371"/>
      <c r="C371"/>
      <c r="D371"/>
      <c r="E37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</row>
    <row r="372" spans="2:17" ht="15">
      <c r="B372"/>
      <c r="C372"/>
      <c r="D372"/>
      <c r="E372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2:17" ht="15">
      <c r="B373"/>
      <c r="C373"/>
      <c r="D373"/>
      <c r="E373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2:17" ht="15">
      <c r="B374"/>
      <c r="C374"/>
      <c r="D374"/>
      <c r="E374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2:17" ht="15">
      <c r="B375"/>
      <c r="C375"/>
      <c r="D375"/>
      <c r="E375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2:17" ht="15">
      <c r="B376"/>
      <c r="C376"/>
      <c r="D376"/>
      <c r="E376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</row>
    <row r="377" spans="2:17" ht="15">
      <c r="B377"/>
      <c r="C377"/>
      <c r="D377"/>
      <c r="E37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2:17" ht="15">
      <c r="B378"/>
      <c r="C378"/>
      <c r="D378"/>
      <c r="E378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2:17" ht="15">
      <c r="B379"/>
      <c r="C379"/>
      <c r="D379"/>
      <c r="E37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</row>
    <row r="380" spans="2:17" ht="15">
      <c r="B380"/>
      <c r="C380"/>
      <c r="D380"/>
      <c r="E380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</row>
    <row r="381" spans="2:17" ht="15">
      <c r="B381"/>
      <c r="C381"/>
      <c r="D381"/>
      <c r="E38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</row>
    <row r="382" spans="2:17" ht="15">
      <c r="B382"/>
      <c r="C382"/>
      <c r="D382"/>
      <c r="E382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</row>
    <row r="383" spans="2:17" ht="15">
      <c r="B383"/>
      <c r="C383"/>
      <c r="D383"/>
      <c r="E383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2:17" ht="15">
      <c r="B384"/>
      <c r="C384"/>
      <c r="D384"/>
      <c r="E384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2:17" ht="15">
      <c r="B385"/>
      <c r="C385"/>
      <c r="D385"/>
      <c r="E385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2:17" ht="15">
      <c r="B386"/>
      <c r="C386"/>
      <c r="D386"/>
      <c r="E386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2:17" ht="15">
      <c r="B387"/>
      <c r="C387"/>
      <c r="D387"/>
      <c r="E38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2:17" ht="15">
      <c r="B388"/>
      <c r="C388"/>
      <c r="D388"/>
      <c r="E388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2:17" ht="15">
      <c r="B389"/>
      <c r="C389"/>
      <c r="D389"/>
      <c r="E389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2:17" ht="15">
      <c r="B390"/>
      <c r="C390"/>
      <c r="D390"/>
      <c r="E390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2:17" ht="15">
      <c r="B391"/>
      <c r="C391"/>
      <c r="D391"/>
      <c r="E391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2:17" ht="15">
      <c r="B392"/>
      <c r="C392"/>
      <c r="D392"/>
      <c r="E392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2:17" ht="15">
      <c r="B393"/>
      <c r="C393"/>
      <c r="D393"/>
      <c r="E393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  <row r="394" spans="2:17" ht="15">
      <c r="B394"/>
      <c r="C394"/>
      <c r="D394"/>
      <c r="E394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</row>
    <row r="395" spans="2:17" ht="15">
      <c r="B395"/>
      <c r="C395"/>
      <c r="D395"/>
      <c r="E395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2:17" ht="15">
      <c r="B396"/>
      <c r="C396"/>
      <c r="D396"/>
      <c r="E39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2:5" ht="15">
      <c r="B397"/>
      <c r="C397"/>
      <c r="D397"/>
      <c r="E397"/>
    </row>
    <row r="398" spans="2:5" ht="15">
      <c r="B398"/>
      <c r="C398"/>
      <c r="D398"/>
      <c r="E398"/>
    </row>
    <row r="399" spans="2:5" ht="15">
      <c r="B399"/>
      <c r="C399"/>
      <c r="D399"/>
      <c r="E399"/>
    </row>
    <row r="400" spans="2:5" ht="15">
      <c r="B400"/>
      <c r="C400"/>
      <c r="D400"/>
      <c r="E400"/>
    </row>
    <row r="401" spans="2:5" ht="15">
      <c r="B401"/>
      <c r="C401"/>
      <c r="D401"/>
      <c r="E401"/>
    </row>
    <row r="402" spans="2:5" ht="15">
      <c r="B402"/>
      <c r="C402"/>
      <c r="D402"/>
      <c r="E402"/>
    </row>
    <row r="403" spans="2:5" ht="15">
      <c r="B403"/>
      <c r="C403"/>
      <c r="D403"/>
      <c r="E403"/>
    </row>
    <row r="404" spans="2:5" ht="15">
      <c r="B404"/>
      <c r="C404"/>
      <c r="D404"/>
      <c r="E404"/>
    </row>
    <row r="405" spans="2:5" ht="15">
      <c r="B405"/>
      <c r="C405"/>
      <c r="D405"/>
      <c r="E405"/>
    </row>
    <row r="406" spans="2:5" ht="15">
      <c r="B406"/>
      <c r="C406"/>
      <c r="D406"/>
      <c r="E406"/>
    </row>
    <row r="407" spans="2:5" ht="15">
      <c r="B407"/>
      <c r="C407"/>
      <c r="D407"/>
      <c r="E407"/>
    </row>
    <row r="408" spans="2:5" ht="15">
      <c r="B408"/>
      <c r="C408"/>
      <c r="D408"/>
      <c r="E408"/>
    </row>
    <row r="409" spans="2:5" ht="15">
      <c r="B409"/>
      <c r="C409"/>
      <c r="D409"/>
      <c r="E409"/>
    </row>
    <row r="410" spans="2:5" ht="15">
      <c r="B410"/>
      <c r="C410"/>
      <c r="D410"/>
      <c r="E410"/>
    </row>
    <row r="411" spans="2:5" ht="15">
      <c r="B411"/>
      <c r="C411"/>
      <c r="D411"/>
      <c r="E411"/>
    </row>
    <row r="412" spans="2:5" ht="15">
      <c r="B412"/>
      <c r="C412"/>
      <c r="D412"/>
      <c r="E412"/>
    </row>
    <row r="413" spans="2:5" ht="15">
      <c r="B413"/>
      <c r="C413"/>
      <c r="D413"/>
      <c r="E413"/>
    </row>
    <row r="414" spans="2:5" ht="15">
      <c r="B414"/>
      <c r="C414"/>
      <c r="D414"/>
      <c r="E414"/>
    </row>
    <row r="415" spans="2:5" ht="15">
      <c r="B415"/>
      <c r="C415"/>
      <c r="D415"/>
      <c r="E415"/>
    </row>
    <row r="416" spans="2:5" ht="15">
      <c r="B416"/>
      <c r="C416"/>
      <c r="D416"/>
      <c r="E416"/>
    </row>
    <row r="417" spans="2:5" ht="15">
      <c r="B417"/>
      <c r="C417"/>
      <c r="D417"/>
      <c r="E417"/>
    </row>
    <row r="418" spans="2:5" ht="15">
      <c r="B418"/>
      <c r="C418"/>
      <c r="D418"/>
      <c r="E418"/>
    </row>
    <row r="419" spans="2:5" ht="15">
      <c r="B419"/>
      <c r="C419"/>
      <c r="D419"/>
      <c r="E419"/>
    </row>
    <row r="420" spans="2:5" ht="15">
      <c r="B420"/>
      <c r="C420"/>
      <c r="D420"/>
      <c r="E420"/>
    </row>
    <row r="421" spans="2:5" ht="15">
      <c r="B421"/>
      <c r="C421"/>
      <c r="D421"/>
      <c r="E421"/>
    </row>
    <row r="422" spans="2:5" ht="15">
      <c r="B422"/>
      <c r="C422"/>
      <c r="D422"/>
      <c r="E422"/>
    </row>
    <row r="423" spans="2:5" ht="15">
      <c r="B423"/>
      <c r="C423"/>
      <c r="D423"/>
      <c r="E423"/>
    </row>
    <row r="424" spans="2:5" ht="15">
      <c r="B424"/>
      <c r="C424"/>
      <c r="D424"/>
      <c r="E424"/>
    </row>
    <row r="425" spans="2:5" ht="15">
      <c r="B425"/>
      <c r="C425"/>
      <c r="D425"/>
      <c r="E425"/>
    </row>
    <row r="426" spans="2:5" ht="15">
      <c r="B426"/>
      <c r="C426"/>
      <c r="D426"/>
      <c r="E426"/>
    </row>
    <row r="427" spans="2:5" ht="15">
      <c r="B427"/>
      <c r="C427"/>
      <c r="D427"/>
      <c r="E427"/>
    </row>
    <row r="428" spans="2:5" ht="15">
      <c r="B428"/>
      <c r="C428"/>
      <c r="D428"/>
      <c r="E428"/>
    </row>
    <row r="429" spans="2:5" ht="15">
      <c r="B429"/>
      <c r="C429"/>
      <c r="D429"/>
      <c r="E429"/>
    </row>
    <row r="430" spans="2:5" ht="15">
      <c r="B430"/>
      <c r="C430"/>
      <c r="D430"/>
      <c r="E430"/>
    </row>
    <row r="431" spans="2:5" ht="15">
      <c r="B431"/>
      <c r="C431"/>
      <c r="D431"/>
      <c r="E431"/>
    </row>
    <row r="432" spans="2:5" ht="15">
      <c r="B432"/>
      <c r="C432"/>
      <c r="D432"/>
      <c r="E432"/>
    </row>
    <row r="433" spans="2:5" ht="15">
      <c r="B433"/>
      <c r="C433"/>
      <c r="D433"/>
      <c r="E433"/>
    </row>
    <row r="434" spans="2:5" ht="15">
      <c r="B434"/>
      <c r="C434"/>
      <c r="D434"/>
      <c r="E434"/>
    </row>
    <row r="435" spans="2:5" ht="15">
      <c r="B435"/>
      <c r="C435"/>
      <c r="D435"/>
      <c r="E435"/>
    </row>
    <row r="436" spans="2:5" ht="15">
      <c r="B436"/>
      <c r="C436"/>
      <c r="D436"/>
      <c r="E436"/>
    </row>
    <row r="437" spans="2:5" ht="15">
      <c r="B437"/>
      <c r="C437"/>
      <c r="D437"/>
      <c r="E437"/>
    </row>
    <row r="438" spans="2:5" ht="15">
      <c r="B438"/>
      <c r="C438"/>
      <c r="D438"/>
      <c r="E438"/>
    </row>
    <row r="439" spans="2:5" ht="15">
      <c r="B439"/>
      <c r="C439"/>
      <c r="D439"/>
      <c r="E439"/>
    </row>
    <row r="440" spans="2:5" ht="15">
      <c r="B440"/>
      <c r="C440"/>
      <c r="D440"/>
      <c r="E440"/>
    </row>
    <row r="441" spans="2:5" ht="15">
      <c r="B441"/>
      <c r="C441"/>
      <c r="D441"/>
      <c r="E441"/>
    </row>
    <row r="442" spans="2:5" ht="15">
      <c r="B442"/>
      <c r="C442"/>
      <c r="D442"/>
      <c r="E442"/>
    </row>
    <row r="443" spans="2:5" ht="15">
      <c r="B443"/>
      <c r="C443"/>
      <c r="D443"/>
      <c r="E443"/>
    </row>
    <row r="444" spans="2:5" ht="15">
      <c r="B444"/>
      <c r="C444"/>
      <c r="D444"/>
      <c r="E444"/>
    </row>
    <row r="445" spans="2:5" ht="15">
      <c r="B445"/>
      <c r="C445"/>
      <c r="D445"/>
      <c r="E445"/>
    </row>
    <row r="446" spans="2:5" ht="15">
      <c r="B446"/>
      <c r="C446"/>
      <c r="D446"/>
      <c r="E446"/>
    </row>
    <row r="447" spans="2:5" ht="15">
      <c r="B447"/>
      <c r="C447"/>
      <c r="D447"/>
      <c r="E447"/>
    </row>
    <row r="448" spans="2:5" ht="15">
      <c r="B448"/>
      <c r="C448"/>
      <c r="D448"/>
      <c r="E448"/>
    </row>
    <row r="449" spans="2:5" ht="15">
      <c r="B449"/>
      <c r="C449"/>
      <c r="D449"/>
      <c r="E449"/>
    </row>
    <row r="450" spans="2:5" ht="15">
      <c r="B450"/>
      <c r="C450"/>
      <c r="D450"/>
      <c r="E450"/>
    </row>
    <row r="451" spans="2:5" ht="15">
      <c r="B451"/>
      <c r="C451"/>
      <c r="D451"/>
      <c r="E451"/>
    </row>
    <row r="452" spans="2:5" ht="15">
      <c r="B452"/>
      <c r="C452"/>
      <c r="D452"/>
      <c r="E452"/>
    </row>
    <row r="453" spans="2:5" ht="15">
      <c r="B453"/>
      <c r="C453"/>
      <c r="D453"/>
      <c r="E453"/>
    </row>
    <row r="454" spans="2:5" ht="15">
      <c r="B454"/>
      <c r="C454"/>
      <c r="D454"/>
      <c r="E454"/>
    </row>
    <row r="455" spans="2:5" ht="15">
      <c r="B455"/>
      <c r="C455"/>
      <c r="D455"/>
      <c r="E455"/>
    </row>
    <row r="456" spans="2:5" ht="15">
      <c r="B456"/>
      <c r="C456"/>
      <c r="D456"/>
      <c r="E456"/>
    </row>
    <row r="457" spans="2:5" ht="15">
      <c r="B457"/>
      <c r="C457"/>
      <c r="D457"/>
      <c r="E457"/>
    </row>
    <row r="458" spans="2:5" ht="15">
      <c r="B458"/>
      <c r="C458"/>
      <c r="D458"/>
      <c r="E458"/>
    </row>
    <row r="459" spans="2:5" ht="15">
      <c r="B459"/>
      <c r="C459"/>
      <c r="D459"/>
      <c r="E459"/>
    </row>
    <row r="460" spans="2:5" ht="15">
      <c r="B460"/>
      <c r="C460"/>
      <c r="D460"/>
      <c r="E460"/>
    </row>
    <row r="461" spans="2:5" ht="15">
      <c r="B461"/>
      <c r="C461"/>
      <c r="D461"/>
      <c r="E461"/>
    </row>
    <row r="462" spans="2:5" ht="15">
      <c r="B462"/>
      <c r="C462"/>
      <c r="D462"/>
      <c r="E462"/>
    </row>
    <row r="463" spans="2:5" ht="15">
      <c r="B463"/>
      <c r="C463"/>
      <c r="D463"/>
      <c r="E463"/>
    </row>
    <row r="464" spans="2:5" ht="15">
      <c r="B464"/>
      <c r="C464"/>
      <c r="D464"/>
      <c r="E464"/>
    </row>
    <row r="465" spans="2:5" ht="15">
      <c r="B465"/>
      <c r="C465"/>
      <c r="D465"/>
      <c r="E465"/>
    </row>
    <row r="466" spans="2:5" ht="15">
      <c r="B466"/>
      <c r="C466"/>
      <c r="D466"/>
      <c r="E466"/>
    </row>
    <row r="467" spans="2:5" ht="15">
      <c r="B467"/>
      <c r="C467"/>
      <c r="D467"/>
      <c r="E467"/>
    </row>
    <row r="468" spans="2:5" ht="15">
      <c r="B468"/>
      <c r="C468"/>
      <c r="D468"/>
      <c r="E468"/>
    </row>
    <row r="469" spans="2:5" ht="15">
      <c r="B469"/>
      <c r="C469"/>
      <c r="D469"/>
      <c r="E469"/>
    </row>
    <row r="470" spans="2:5" ht="15">
      <c r="B470"/>
      <c r="C470"/>
      <c r="D470"/>
      <c r="E470"/>
    </row>
    <row r="471" spans="2:5" ht="15">
      <c r="B471"/>
      <c r="C471"/>
      <c r="D471"/>
      <c r="E471"/>
    </row>
    <row r="472" spans="2:5" ht="15">
      <c r="B472"/>
      <c r="C472"/>
      <c r="D472"/>
      <c r="E472"/>
    </row>
    <row r="473" spans="2:5" ht="15">
      <c r="B473"/>
      <c r="C473"/>
      <c r="D473"/>
      <c r="E473"/>
    </row>
    <row r="474" spans="2:5" ht="15">
      <c r="B474"/>
      <c r="C474"/>
      <c r="D474"/>
      <c r="E474"/>
    </row>
    <row r="475" spans="2:5" ht="15">
      <c r="B475"/>
      <c r="C475"/>
      <c r="D475"/>
      <c r="E475"/>
    </row>
    <row r="476" spans="2:5" ht="15">
      <c r="B476"/>
      <c r="C476"/>
      <c r="D476"/>
      <c r="E476"/>
    </row>
    <row r="477" spans="2:5" ht="15">
      <c r="B477"/>
      <c r="C477"/>
      <c r="D477"/>
      <c r="E477"/>
    </row>
    <row r="478" spans="2:5" ht="15">
      <c r="B478"/>
      <c r="C478"/>
      <c r="D478"/>
      <c r="E478"/>
    </row>
    <row r="479" spans="2:5" ht="15">
      <c r="B479"/>
      <c r="C479"/>
      <c r="D479"/>
      <c r="E479"/>
    </row>
    <row r="480" spans="2:5" ht="15">
      <c r="B480"/>
      <c r="C480"/>
      <c r="D480"/>
      <c r="E480"/>
    </row>
    <row r="481" spans="2:5" ht="15">
      <c r="B481"/>
      <c r="C481"/>
      <c r="D481"/>
      <c r="E481"/>
    </row>
    <row r="482" spans="2:5" ht="15">
      <c r="B482"/>
      <c r="C482"/>
      <c r="D482"/>
      <c r="E482"/>
    </row>
    <row r="483" spans="2:5" ht="15">
      <c r="B483"/>
      <c r="C483"/>
      <c r="D483"/>
      <c r="E483"/>
    </row>
    <row r="484" spans="2:5" ht="15">
      <c r="B484"/>
      <c r="C484"/>
      <c r="D484"/>
      <c r="E484"/>
    </row>
    <row r="485" spans="2:5" ht="15">
      <c r="B485"/>
      <c r="C485"/>
      <c r="D485"/>
      <c r="E485"/>
    </row>
    <row r="486" spans="2:5" ht="15">
      <c r="B486"/>
      <c r="C486"/>
      <c r="D486"/>
      <c r="E486"/>
    </row>
    <row r="487" spans="2:5" ht="15">
      <c r="B487"/>
      <c r="C487"/>
      <c r="D487"/>
      <c r="E487"/>
    </row>
    <row r="488" spans="2:5" ht="15">
      <c r="B488"/>
      <c r="C488"/>
      <c r="D488"/>
      <c r="E488"/>
    </row>
    <row r="489" spans="2:5" ht="15">
      <c r="B489"/>
      <c r="C489"/>
      <c r="D489"/>
      <c r="E489"/>
    </row>
    <row r="490" spans="2:5" ht="15">
      <c r="B490"/>
      <c r="C490"/>
      <c r="D490"/>
      <c r="E490"/>
    </row>
    <row r="491" spans="2:5" ht="15">
      <c r="B491"/>
      <c r="C491"/>
      <c r="D491"/>
      <c r="E491"/>
    </row>
    <row r="492" spans="2:5" ht="15">
      <c r="B492"/>
      <c r="C492"/>
      <c r="D492"/>
      <c r="E492"/>
    </row>
    <row r="493" spans="2:5" ht="15">
      <c r="B493"/>
      <c r="C493"/>
      <c r="D493"/>
      <c r="E493"/>
    </row>
    <row r="494" spans="2:5" ht="15">
      <c r="B494"/>
      <c r="C494"/>
      <c r="D494"/>
      <c r="E494"/>
    </row>
    <row r="495" spans="2:5" ht="15">
      <c r="B495"/>
      <c r="C495"/>
      <c r="D495"/>
      <c r="E495"/>
    </row>
    <row r="496" spans="2:5" ht="15">
      <c r="B496"/>
      <c r="C496"/>
      <c r="D496"/>
      <c r="E496"/>
    </row>
    <row r="497" spans="2:5" ht="15">
      <c r="B497"/>
      <c r="C497"/>
      <c r="D497"/>
      <c r="E497"/>
    </row>
    <row r="498" spans="2:5" ht="15">
      <c r="B498"/>
      <c r="C498"/>
      <c r="D498"/>
      <c r="E498"/>
    </row>
    <row r="499" spans="2:5" ht="15">
      <c r="B499"/>
      <c r="C499"/>
      <c r="D499"/>
      <c r="E499"/>
    </row>
    <row r="500" spans="2:5" ht="15">
      <c r="B500"/>
      <c r="C500"/>
      <c r="D500"/>
      <c r="E500"/>
    </row>
    <row r="501" spans="2:5" ht="15">
      <c r="B501"/>
      <c r="C501"/>
      <c r="D501"/>
      <c r="E501"/>
    </row>
    <row r="502" spans="2:5" ht="15">
      <c r="B502"/>
      <c r="C502"/>
      <c r="D502"/>
      <c r="E502"/>
    </row>
    <row r="503" spans="2:5" ht="15">
      <c r="B503"/>
      <c r="C503"/>
      <c r="D503"/>
      <c r="E503"/>
    </row>
    <row r="504" spans="2:5" ht="15">
      <c r="B504"/>
      <c r="C504"/>
      <c r="D504"/>
      <c r="E504"/>
    </row>
    <row r="505" spans="2:5" ht="15">
      <c r="B505"/>
      <c r="C505"/>
      <c r="D505"/>
      <c r="E505"/>
    </row>
    <row r="506" spans="2:5" ht="15">
      <c r="B506"/>
      <c r="C506"/>
      <c r="D506"/>
      <c r="E506"/>
    </row>
    <row r="507" spans="2:5" ht="15">
      <c r="B507"/>
      <c r="C507"/>
      <c r="D507"/>
      <c r="E507"/>
    </row>
    <row r="508" spans="2:5" ht="15">
      <c r="B508"/>
      <c r="C508"/>
      <c r="D508"/>
      <c r="E508"/>
    </row>
    <row r="509" spans="2:5" ht="15">
      <c r="B509"/>
      <c r="C509"/>
      <c r="D509"/>
      <c r="E509"/>
    </row>
    <row r="510" spans="2:5" ht="15">
      <c r="B510"/>
      <c r="C510"/>
      <c r="D510"/>
      <c r="E510"/>
    </row>
    <row r="511" spans="2:5" ht="15">
      <c r="B511"/>
      <c r="C511"/>
      <c r="D511"/>
      <c r="E511"/>
    </row>
    <row r="512" spans="2:5" ht="15">
      <c r="B512"/>
      <c r="C512"/>
      <c r="D512"/>
      <c r="E512"/>
    </row>
    <row r="513" spans="2:5" ht="15">
      <c r="B513"/>
      <c r="C513"/>
      <c r="D513"/>
      <c r="E513"/>
    </row>
    <row r="514" spans="2:5" ht="15">
      <c r="B514"/>
      <c r="C514"/>
      <c r="D514"/>
      <c r="E514"/>
    </row>
    <row r="515" spans="2:5" ht="15">
      <c r="B515"/>
      <c r="C515"/>
      <c r="D515"/>
      <c r="E515"/>
    </row>
    <row r="516" spans="2:5" ht="15">
      <c r="B516"/>
      <c r="C516"/>
      <c r="D516"/>
      <c r="E516"/>
    </row>
    <row r="517" spans="2:5" ht="15">
      <c r="B517"/>
      <c r="C517"/>
      <c r="D517"/>
      <c r="E517"/>
    </row>
    <row r="518" spans="2:5" ht="15">
      <c r="B518"/>
      <c r="C518"/>
      <c r="D518"/>
      <c r="E518"/>
    </row>
    <row r="519" spans="2:5" ht="15">
      <c r="B519"/>
      <c r="C519"/>
      <c r="D519"/>
      <c r="E519"/>
    </row>
    <row r="520" spans="2:5" ht="15">
      <c r="B520"/>
      <c r="C520"/>
      <c r="D520"/>
      <c r="E520"/>
    </row>
    <row r="521" spans="2:5" ht="15">
      <c r="B521"/>
      <c r="C521"/>
      <c r="D521"/>
      <c r="E521"/>
    </row>
    <row r="522" spans="2:5" ht="15">
      <c r="B522"/>
      <c r="C522"/>
      <c r="D522"/>
      <c r="E522"/>
    </row>
    <row r="523" spans="2:5" ht="15">
      <c r="B523"/>
      <c r="C523"/>
      <c r="D523"/>
      <c r="E523"/>
    </row>
    <row r="524" spans="2:5" ht="15">
      <c r="B524"/>
      <c r="C524"/>
      <c r="D524"/>
      <c r="E524"/>
    </row>
    <row r="525" spans="2:5" ht="15">
      <c r="B525"/>
      <c r="C525"/>
      <c r="D525"/>
      <c r="E525"/>
    </row>
    <row r="526" spans="2:5" ht="15">
      <c r="B526"/>
      <c r="C526"/>
      <c r="D526"/>
      <c r="E526"/>
    </row>
    <row r="527" spans="2:5" ht="15">
      <c r="B527"/>
      <c r="C527"/>
      <c r="D527"/>
      <c r="E527"/>
    </row>
    <row r="528" spans="2:5" ht="15">
      <c r="B528"/>
      <c r="C528"/>
      <c r="D528"/>
      <c r="E528"/>
    </row>
    <row r="529" spans="2:5" ht="15">
      <c r="B529"/>
      <c r="C529"/>
      <c r="D529"/>
      <c r="E529"/>
    </row>
    <row r="530" spans="2:5" ht="15">
      <c r="B530"/>
      <c r="C530"/>
      <c r="D530"/>
      <c r="E530"/>
    </row>
    <row r="531" spans="2:5" ht="15">
      <c r="B531"/>
      <c r="C531"/>
      <c r="D531"/>
      <c r="E531"/>
    </row>
    <row r="532" spans="2:5" ht="15">
      <c r="B532"/>
      <c r="C532"/>
      <c r="D532"/>
      <c r="E532"/>
    </row>
    <row r="533" spans="2:5" ht="15">
      <c r="B533"/>
      <c r="C533"/>
      <c r="D533"/>
      <c r="E533"/>
    </row>
    <row r="534" spans="2:5" ht="15">
      <c r="B534"/>
      <c r="C534"/>
      <c r="D534"/>
      <c r="E534"/>
    </row>
    <row r="535" spans="2:5" ht="15">
      <c r="B535"/>
      <c r="C535"/>
      <c r="D535"/>
      <c r="E535"/>
    </row>
    <row r="536" spans="2:5" ht="15">
      <c r="B536"/>
      <c r="C536"/>
      <c r="D536"/>
      <c r="E536"/>
    </row>
    <row r="537" spans="2:5" ht="15">
      <c r="B537"/>
      <c r="C537"/>
      <c r="D537"/>
      <c r="E537"/>
    </row>
    <row r="538" spans="2:5" ht="15">
      <c r="B538"/>
      <c r="C538"/>
      <c r="D538"/>
      <c r="E538"/>
    </row>
    <row r="539" spans="2:5" ht="15">
      <c r="B539"/>
      <c r="C539"/>
      <c r="D539"/>
      <c r="E539"/>
    </row>
    <row r="540" spans="2:5" ht="15">
      <c r="B540"/>
      <c r="C540"/>
      <c r="D540"/>
      <c r="E540"/>
    </row>
    <row r="541" spans="2:5" ht="15">
      <c r="B541"/>
      <c r="C541"/>
      <c r="D541"/>
      <c r="E541"/>
    </row>
    <row r="542" spans="2:5" ht="15">
      <c r="B542"/>
      <c r="C542"/>
      <c r="D542"/>
      <c r="E542"/>
    </row>
    <row r="543" spans="2:5" ht="15">
      <c r="B543"/>
      <c r="C543"/>
      <c r="D543"/>
      <c r="E543"/>
    </row>
    <row r="544" spans="2:5" ht="15">
      <c r="B544"/>
      <c r="C544"/>
      <c r="D544"/>
      <c r="E544"/>
    </row>
    <row r="545" spans="2:5" ht="15">
      <c r="B545"/>
      <c r="C545"/>
      <c r="D545"/>
      <c r="E545"/>
    </row>
    <row r="546" spans="2:5" ht="15">
      <c r="B546"/>
      <c r="C546"/>
      <c r="D546"/>
      <c r="E546"/>
    </row>
    <row r="547" spans="2:5" ht="15">
      <c r="B547"/>
      <c r="C547"/>
      <c r="D547"/>
      <c r="E547"/>
    </row>
    <row r="548" spans="2:5" ht="15">
      <c r="B548"/>
      <c r="C548"/>
      <c r="D548"/>
      <c r="E548"/>
    </row>
    <row r="549" spans="2:5" ht="15">
      <c r="B549"/>
      <c r="C549"/>
      <c r="D549"/>
      <c r="E549"/>
    </row>
    <row r="550" spans="2:5" ht="15">
      <c r="B550"/>
      <c r="C550"/>
      <c r="D550"/>
      <c r="E550"/>
    </row>
    <row r="551" spans="2:5" ht="15">
      <c r="B551"/>
      <c r="C551"/>
      <c r="D551"/>
      <c r="E551"/>
    </row>
    <row r="552" spans="2:5" ht="15">
      <c r="B552"/>
      <c r="C552"/>
      <c r="D552"/>
      <c r="E552"/>
    </row>
    <row r="553" spans="2:5" ht="15">
      <c r="B553"/>
      <c r="C553"/>
      <c r="D553"/>
      <c r="E553"/>
    </row>
    <row r="554" spans="2:5" ht="15">
      <c r="B554"/>
      <c r="C554"/>
      <c r="D554"/>
      <c r="E554"/>
    </row>
    <row r="555" spans="2:5" ht="15">
      <c r="B555"/>
      <c r="C555"/>
      <c r="D555"/>
      <c r="E555"/>
    </row>
    <row r="556" spans="2:5" ht="15">
      <c r="B556"/>
      <c r="C556"/>
      <c r="D556"/>
      <c r="E556"/>
    </row>
    <row r="557" spans="2:5" ht="15">
      <c r="B557"/>
      <c r="C557"/>
      <c r="D557"/>
      <c r="E557"/>
    </row>
    <row r="558" spans="2:5" ht="15">
      <c r="B558"/>
      <c r="C558"/>
      <c r="D558"/>
      <c r="E558"/>
    </row>
    <row r="559" spans="2:5" ht="15">
      <c r="B559"/>
      <c r="C559"/>
      <c r="D559"/>
      <c r="E559"/>
    </row>
    <row r="560" spans="2:5" ht="15">
      <c r="B560"/>
      <c r="C560"/>
      <c r="D560"/>
      <c r="E560"/>
    </row>
    <row r="561" spans="2:5" ht="15">
      <c r="B561"/>
      <c r="C561"/>
      <c r="D561"/>
      <c r="E561"/>
    </row>
    <row r="562" spans="2:5" ht="15">
      <c r="B562"/>
      <c r="C562"/>
      <c r="D562"/>
      <c r="E562"/>
    </row>
    <row r="563" spans="2:5" ht="15">
      <c r="B563"/>
      <c r="C563"/>
      <c r="D563"/>
      <c r="E563"/>
    </row>
    <row r="564" spans="2:5" ht="15">
      <c r="B564"/>
      <c r="C564"/>
      <c r="D564"/>
      <c r="E564"/>
    </row>
    <row r="565" spans="2:5" ht="15">
      <c r="B565"/>
      <c r="C565"/>
      <c r="D565"/>
      <c r="E565"/>
    </row>
    <row r="566" spans="2:5" ht="15">
      <c r="B566"/>
      <c r="C566"/>
      <c r="D566"/>
      <c r="E566"/>
    </row>
    <row r="567" spans="2:5" ht="15">
      <c r="B567"/>
      <c r="C567"/>
      <c r="D567"/>
      <c r="E567"/>
    </row>
    <row r="568" spans="2:5" ht="15">
      <c r="B568"/>
      <c r="C568"/>
      <c r="D568"/>
      <c r="E568"/>
    </row>
    <row r="569" spans="2:5" ht="15">
      <c r="B569"/>
      <c r="C569"/>
      <c r="D569"/>
      <c r="E569"/>
    </row>
    <row r="570" spans="2:5" ht="15">
      <c r="B570"/>
      <c r="C570"/>
      <c r="D570"/>
      <c r="E570"/>
    </row>
    <row r="571" spans="2:5" ht="15">
      <c r="B571"/>
      <c r="C571"/>
      <c r="D571"/>
      <c r="E571"/>
    </row>
    <row r="572" spans="2:5" ht="15">
      <c r="B572"/>
      <c r="C572"/>
      <c r="D572"/>
      <c r="E572"/>
    </row>
    <row r="573" spans="2:5" ht="15">
      <c r="B573"/>
      <c r="C573"/>
      <c r="D573"/>
      <c r="E573"/>
    </row>
    <row r="574" spans="2:5" ht="15">
      <c r="B574"/>
      <c r="C574"/>
      <c r="D574"/>
      <c r="E574"/>
    </row>
    <row r="575" spans="2:5" ht="15">
      <c r="B575"/>
      <c r="C575"/>
      <c r="D575"/>
      <c r="E575"/>
    </row>
    <row r="576" spans="2:5" ht="15">
      <c r="B576"/>
      <c r="C576"/>
      <c r="D576"/>
      <c r="E576"/>
    </row>
    <row r="577" spans="2:5" ht="15">
      <c r="B577"/>
      <c r="C577"/>
      <c r="D577"/>
      <c r="E577"/>
    </row>
    <row r="578" spans="2:5" ht="15">
      <c r="B578"/>
      <c r="C578"/>
      <c r="D578"/>
      <c r="E578"/>
    </row>
    <row r="579" spans="2:5" ht="15">
      <c r="B579"/>
      <c r="C579"/>
      <c r="D579"/>
      <c r="E579"/>
    </row>
    <row r="580" spans="2:5" ht="15">
      <c r="B580"/>
      <c r="C580"/>
      <c r="D580"/>
      <c r="E580"/>
    </row>
    <row r="581" spans="2:5" ht="15">
      <c r="B581"/>
      <c r="C581"/>
      <c r="D581"/>
      <c r="E581"/>
    </row>
    <row r="582" spans="2:5" ht="15">
      <c r="B582"/>
      <c r="C582"/>
      <c r="D582"/>
      <c r="E582"/>
    </row>
    <row r="583" spans="2:5" ht="15">
      <c r="B583"/>
      <c r="C583"/>
      <c r="D583"/>
      <c r="E583"/>
    </row>
    <row r="584" spans="2:5" ht="15">
      <c r="B584"/>
      <c r="C584"/>
      <c r="D584"/>
      <c r="E584"/>
    </row>
    <row r="585" spans="2:5" ht="15">
      <c r="B585"/>
      <c r="C585"/>
      <c r="D585"/>
      <c r="E585"/>
    </row>
    <row r="586" spans="2:5" ht="15">
      <c r="B586"/>
      <c r="C586"/>
      <c r="D586"/>
      <c r="E586"/>
    </row>
    <row r="587" spans="2:5" ht="15">
      <c r="B587"/>
      <c r="C587"/>
      <c r="D587"/>
      <c r="E587"/>
    </row>
    <row r="588" spans="2:5" ht="15">
      <c r="B588"/>
      <c r="C588"/>
      <c r="D588"/>
      <c r="E588"/>
    </row>
    <row r="589" spans="2:5" ht="15">
      <c r="B589"/>
      <c r="C589"/>
      <c r="D589"/>
      <c r="E589"/>
    </row>
    <row r="590" spans="2:5" ht="15">
      <c r="B590"/>
      <c r="C590"/>
      <c r="D590"/>
      <c r="E590"/>
    </row>
    <row r="591" spans="2:5" ht="15">
      <c r="B591"/>
      <c r="C591"/>
      <c r="D591"/>
      <c r="E591"/>
    </row>
    <row r="592" spans="2:5" ht="15">
      <c r="B592"/>
      <c r="C592"/>
      <c r="D592"/>
      <c r="E592"/>
    </row>
    <row r="593" spans="2:5" ht="15">
      <c r="B593"/>
      <c r="C593"/>
      <c r="D593"/>
      <c r="E593"/>
    </row>
    <row r="594" spans="2:5" ht="15">
      <c r="B594"/>
      <c r="C594"/>
      <c r="D594"/>
      <c r="E594"/>
    </row>
    <row r="595" spans="2:5" ht="15">
      <c r="B595"/>
      <c r="C595"/>
      <c r="D595"/>
      <c r="E595"/>
    </row>
    <row r="596" spans="2:5" ht="15">
      <c r="B596"/>
      <c r="C596"/>
      <c r="D596"/>
      <c r="E596"/>
    </row>
    <row r="597" spans="2:5" ht="15">
      <c r="B597"/>
      <c r="C597"/>
      <c r="D597"/>
      <c r="E597"/>
    </row>
    <row r="598" spans="2:5" ht="15">
      <c r="B598"/>
      <c r="C598"/>
      <c r="D598"/>
      <c r="E598"/>
    </row>
    <row r="599" spans="2:5" ht="15">
      <c r="B599"/>
      <c r="C599"/>
      <c r="D599"/>
      <c r="E599"/>
    </row>
    <row r="600" spans="2:5" ht="15">
      <c r="B600"/>
      <c r="C600"/>
      <c r="D600"/>
      <c r="E600"/>
    </row>
    <row r="601" spans="2:5" ht="15">
      <c r="B601"/>
      <c r="C601"/>
      <c r="D601"/>
      <c r="E601"/>
    </row>
    <row r="602" spans="2:5" ht="15">
      <c r="B602"/>
      <c r="C602"/>
      <c r="D602"/>
      <c r="E602"/>
    </row>
    <row r="603" spans="2:5" ht="15">
      <c r="B603"/>
      <c r="C603"/>
      <c r="D603"/>
      <c r="E603"/>
    </row>
    <row r="604" spans="2:5" ht="15">
      <c r="B604"/>
      <c r="C604"/>
      <c r="D604"/>
      <c r="E604"/>
    </row>
    <row r="605" spans="2:5" ht="15">
      <c r="B605"/>
      <c r="C605"/>
      <c r="D605"/>
      <c r="E605"/>
    </row>
    <row r="606" spans="2:5" ht="15">
      <c r="B606"/>
      <c r="C606"/>
      <c r="D606"/>
      <c r="E606"/>
    </row>
    <row r="607" spans="2:5" ht="15">
      <c r="B607"/>
      <c r="C607"/>
      <c r="D607"/>
      <c r="E607"/>
    </row>
    <row r="608" spans="2:5" ht="15">
      <c r="B608"/>
      <c r="C608"/>
      <c r="D608"/>
      <c r="E608"/>
    </row>
    <row r="609" spans="2:5" ht="15">
      <c r="B609"/>
      <c r="C609"/>
      <c r="D609"/>
      <c r="E609"/>
    </row>
    <row r="610" spans="2:5" ht="15">
      <c r="B610"/>
      <c r="C610"/>
      <c r="D610"/>
      <c r="E610"/>
    </row>
    <row r="611" spans="2:5" ht="15">
      <c r="B611"/>
      <c r="C611"/>
      <c r="D611"/>
      <c r="E611"/>
    </row>
    <row r="612" spans="2:5" ht="15">
      <c r="B612"/>
      <c r="C612"/>
      <c r="D612"/>
      <c r="E612"/>
    </row>
    <row r="613" spans="2:5" ht="15">
      <c r="B613"/>
      <c r="C613"/>
      <c r="D613"/>
      <c r="E613"/>
    </row>
    <row r="614" spans="2:5" ht="15">
      <c r="B614"/>
      <c r="C614"/>
      <c r="D614"/>
      <c r="E614"/>
    </row>
    <row r="615" spans="2:5" ht="15">
      <c r="B615"/>
      <c r="C615"/>
      <c r="D615"/>
      <c r="E615"/>
    </row>
    <row r="616" spans="2:5" ht="15">
      <c r="B616"/>
      <c r="C616"/>
      <c r="D616"/>
      <c r="E616"/>
    </row>
    <row r="617" spans="2:5" ht="15">
      <c r="B617"/>
      <c r="C617"/>
      <c r="D617"/>
      <c r="E617"/>
    </row>
    <row r="618" spans="2:5" ht="15">
      <c r="B618"/>
      <c r="C618"/>
      <c r="D618"/>
      <c r="E618"/>
    </row>
    <row r="619" spans="2:5" ht="15">
      <c r="B619"/>
      <c r="C619"/>
      <c r="D619"/>
      <c r="E619"/>
    </row>
    <row r="620" spans="2:5" ht="15">
      <c r="B620"/>
      <c r="C620"/>
      <c r="D620"/>
      <c r="E620"/>
    </row>
    <row r="621" spans="2:5" ht="15">
      <c r="B621"/>
      <c r="C621"/>
      <c r="D621"/>
      <c r="E621"/>
    </row>
    <row r="622" spans="2:5" ht="15">
      <c r="B622"/>
      <c r="C622"/>
      <c r="D622"/>
      <c r="E622"/>
    </row>
    <row r="623" spans="2:5" ht="15">
      <c r="B623"/>
      <c r="C623"/>
      <c r="D623"/>
      <c r="E623"/>
    </row>
    <row r="624" spans="2:5" ht="15">
      <c r="B624"/>
      <c r="C624"/>
      <c r="D624"/>
      <c r="E624"/>
    </row>
    <row r="625" spans="2:5" ht="15">
      <c r="B625"/>
      <c r="C625"/>
      <c r="D625"/>
      <c r="E625"/>
    </row>
    <row r="626" spans="2:5" ht="15">
      <c r="B626"/>
      <c r="C626"/>
      <c r="D626"/>
      <c r="E626"/>
    </row>
    <row r="627" spans="2:5" ht="15">
      <c r="B627"/>
      <c r="C627"/>
      <c r="D627"/>
      <c r="E627"/>
    </row>
    <row r="628" spans="2:5" ht="15">
      <c r="B628"/>
      <c r="C628"/>
      <c r="D628"/>
      <c r="E628"/>
    </row>
    <row r="629" spans="2:5" ht="15">
      <c r="B629"/>
      <c r="C629"/>
      <c r="D629"/>
      <c r="E629"/>
    </row>
    <row r="630" spans="2:5" ht="15">
      <c r="B630"/>
      <c r="C630"/>
      <c r="D630"/>
      <c r="E630"/>
    </row>
    <row r="631" spans="2:5" ht="15">
      <c r="B631"/>
      <c r="C631"/>
      <c r="D631"/>
      <c r="E631"/>
    </row>
    <row r="632" spans="2:5" ht="15">
      <c r="B632"/>
      <c r="C632"/>
      <c r="D632"/>
      <c r="E632"/>
    </row>
    <row r="633" spans="2:5" ht="15">
      <c r="B633"/>
      <c r="C633"/>
      <c r="D633"/>
      <c r="E633"/>
    </row>
    <row r="634" spans="2:5" ht="15">
      <c r="B634"/>
      <c r="C634"/>
      <c r="D634"/>
      <c r="E634"/>
    </row>
    <row r="635" spans="2:5" ht="15">
      <c r="B635"/>
      <c r="C635"/>
      <c r="D635"/>
      <c r="E635"/>
    </row>
    <row r="636" spans="2:5" ht="15">
      <c r="B636"/>
      <c r="C636"/>
      <c r="D636"/>
      <c r="E636"/>
    </row>
    <row r="637" spans="2:5" ht="15">
      <c r="B637"/>
      <c r="C637"/>
      <c r="D637"/>
      <c r="E637"/>
    </row>
    <row r="638" spans="2:5" ht="15">
      <c r="B638"/>
      <c r="C638"/>
      <c r="D638"/>
      <c r="E638"/>
    </row>
    <row r="639" spans="2:5" ht="15">
      <c r="B639"/>
      <c r="C639"/>
      <c r="D639"/>
      <c r="E639"/>
    </row>
    <row r="640" spans="2:5" ht="15">
      <c r="B640"/>
      <c r="C640"/>
      <c r="D640"/>
      <c r="E640"/>
    </row>
    <row r="641" spans="2:5" ht="15">
      <c r="B641"/>
      <c r="C641"/>
      <c r="D641"/>
      <c r="E641"/>
    </row>
    <row r="642" spans="2:5" ht="15">
      <c r="B642"/>
      <c r="C642"/>
      <c r="D642"/>
      <c r="E642"/>
    </row>
    <row r="643" spans="2:5" ht="15">
      <c r="B643"/>
      <c r="C643"/>
      <c r="D643"/>
      <c r="E643"/>
    </row>
    <row r="644" spans="2:5" ht="15">
      <c r="B644"/>
      <c r="C644"/>
      <c r="D644"/>
      <c r="E644"/>
    </row>
    <row r="645" spans="2:5" ht="15">
      <c r="B645"/>
      <c r="C645"/>
      <c r="D645"/>
      <c r="E645"/>
    </row>
    <row r="646" spans="2:5" ht="15">
      <c r="B646"/>
      <c r="C646"/>
      <c r="D646"/>
      <c r="E646"/>
    </row>
    <row r="647" spans="2:5" ht="15">
      <c r="B647"/>
      <c r="C647"/>
      <c r="D647"/>
      <c r="E647"/>
    </row>
    <row r="648" spans="2:5" ht="15">
      <c r="B648"/>
      <c r="C648"/>
      <c r="D648"/>
      <c r="E648"/>
    </row>
    <row r="649" spans="2:5" ht="15">
      <c r="B649"/>
      <c r="C649"/>
      <c r="D649"/>
      <c r="E649"/>
    </row>
    <row r="650" spans="2:5" ht="15">
      <c r="B650"/>
      <c r="C650"/>
      <c r="D650"/>
      <c r="E650"/>
    </row>
    <row r="651" spans="2:5" ht="15">
      <c r="B651"/>
      <c r="C651"/>
      <c r="D651"/>
      <c r="E651"/>
    </row>
    <row r="652" spans="2:5" ht="15">
      <c r="B652"/>
      <c r="C652"/>
      <c r="D652"/>
      <c r="E652"/>
    </row>
    <row r="653" spans="2:5" ht="15">
      <c r="B653"/>
      <c r="C653"/>
      <c r="D653"/>
      <c r="E653"/>
    </row>
    <row r="654" spans="2:5" ht="15">
      <c r="B654"/>
      <c r="C654"/>
      <c r="D654"/>
      <c r="E654"/>
    </row>
    <row r="655" spans="2:5" ht="15">
      <c r="B655"/>
      <c r="C655"/>
      <c r="D655"/>
      <c r="E655"/>
    </row>
    <row r="656" spans="2:5" ht="15">
      <c r="B656"/>
      <c r="C656"/>
      <c r="D656"/>
      <c r="E656"/>
    </row>
    <row r="657" spans="2:5" ht="15">
      <c r="B657"/>
      <c r="C657"/>
      <c r="D657"/>
      <c r="E657"/>
    </row>
    <row r="658" spans="2:5" ht="15">
      <c r="B658"/>
      <c r="C658"/>
      <c r="D658"/>
      <c r="E658"/>
    </row>
    <row r="659" spans="2:5" ht="15">
      <c r="B659"/>
      <c r="C659"/>
      <c r="D659"/>
      <c r="E659"/>
    </row>
    <row r="660" spans="2:5" ht="15">
      <c r="B660"/>
      <c r="C660"/>
      <c r="D660"/>
      <c r="E660"/>
    </row>
    <row r="661" spans="2:5" ht="15">
      <c r="B661"/>
      <c r="C661"/>
      <c r="D661"/>
      <c r="E661"/>
    </row>
    <row r="662" spans="2:5" ht="15">
      <c r="B662"/>
      <c r="C662"/>
      <c r="D662"/>
      <c r="E662"/>
    </row>
    <row r="663" spans="2:5" ht="15">
      <c r="B663"/>
      <c r="C663"/>
      <c r="D663"/>
      <c r="E663"/>
    </row>
    <row r="664" spans="2:5" ht="15">
      <c r="B664"/>
      <c r="C664"/>
      <c r="D664"/>
      <c r="E664"/>
    </row>
    <row r="665" spans="2:5" ht="15">
      <c r="B665"/>
      <c r="C665"/>
      <c r="D665"/>
      <c r="E665"/>
    </row>
    <row r="666" spans="2:5" ht="15">
      <c r="B666"/>
      <c r="C666"/>
      <c r="D666"/>
      <c r="E666"/>
    </row>
    <row r="667" spans="2:5" ht="15">
      <c r="B667"/>
      <c r="C667"/>
      <c r="D667"/>
      <c r="E667"/>
    </row>
    <row r="668" spans="2:5" ht="15">
      <c r="B668"/>
      <c r="C668"/>
      <c r="D668"/>
      <c r="E668"/>
    </row>
    <row r="669" spans="2:5" ht="15">
      <c r="B669"/>
      <c r="C669"/>
      <c r="D669"/>
      <c r="E669"/>
    </row>
    <row r="670" spans="2:5" ht="15">
      <c r="B670"/>
      <c r="C670"/>
      <c r="D670"/>
      <c r="E670"/>
    </row>
    <row r="671" spans="2:5" ht="15">
      <c r="B671"/>
      <c r="C671"/>
      <c r="D671"/>
      <c r="E671"/>
    </row>
    <row r="672" spans="2:5" ht="15">
      <c r="B672"/>
      <c r="C672"/>
      <c r="D672"/>
      <c r="E672"/>
    </row>
    <row r="673" spans="2:5" ht="15">
      <c r="B673"/>
      <c r="C673"/>
      <c r="D673"/>
      <c r="E673"/>
    </row>
    <row r="674" spans="2:5" ht="15">
      <c r="B674"/>
      <c r="C674"/>
      <c r="D674"/>
      <c r="E674"/>
    </row>
    <row r="675" spans="2:5" ht="15">
      <c r="B675"/>
      <c r="C675"/>
      <c r="D675"/>
      <c r="E675"/>
    </row>
    <row r="676" spans="2:5" ht="15">
      <c r="B676"/>
      <c r="C676"/>
      <c r="D676"/>
      <c r="E676"/>
    </row>
    <row r="677" spans="2:5" ht="15">
      <c r="B677"/>
      <c r="C677"/>
      <c r="D677"/>
      <c r="E677"/>
    </row>
    <row r="678" spans="2:5" ht="15">
      <c r="B678"/>
      <c r="C678"/>
      <c r="D678"/>
      <c r="E678"/>
    </row>
    <row r="679" spans="2:5" ht="15">
      <c r="B679"/>
      <c r="C679"/>
      <c r="D679"/>
      <c r="E679"/>
    </row>
    <row r="680" spans="2:5" ht="15">
      <c r="B680"/>
      <c r="C680"/>
      <c r="D680"/>
      <c r="E680"/>
    </row>
    <row r="681" spans="2:5" ht="15">
      <c r="B681"/>
      <c r="C681"/>
      <c r="D681"/>
      <c r="E681"/>
    </row>
    <row r="682" spans="2:5" ht="15">
      <c r="B682"/>
      <c r="C682"/>
      <c r="D682"/>
      <c r="E682"/>
    </row>
    <row r="683" spans="2:5" ht="15">
      <c r="B683"/>
      <c r="C683"/>
      <c r="D683"/>
      <c r="E683"/>
    </row>
    <row r="684" spans="2:5" ht="15">
      <c r="B684"/>
      <c r="C684"/>
      <c r="D684"/>
      <c r="E684"/>
    </row>
    <row r="685" spans="2:5" ht="15">
      <c r="B685"/>
      <c r="C685"/>
      <c r="D685"/>
      <c r="E685"/>
    </row>
    <row r="686" spans="2:5" ht="15">
      <c r="B686"/>
      <c r="C686"/>
      <c r="D686"/>
      <c r="E686"/>
    </row>
    <row r="687" spans="2:5" ht="15">
      <c r="B687"/>
      <c r="C687"/>
      <c r="D687"/>
      <c r="E687"/>
    </row>
    <row r="688" spans="2:5" ht="15">
      <c r="B688"/>
      <c r="C688"/>
      <c r="D688"/>
      <c r="E688"/>
    </row>
    <row r="689" spans="2:5" ht="15">
      <c r="B689"/>
      <c r="C689"/>
      <c r="D689"/>
      <c r="E689"/>
    </row>
    <row r="690" spans="2:5" ht="15">
      <c r="B690"/>
      <c r="C690"/>
      <c r="D690"/>
      <c r="E690"/>
    </row>
    <row r="691" spans="2:5" ht="15">
      <c r="B691"/>
      <c r="C691"/>
      <c r="D691"/>
      <c r="E691"/>
    </row>
    <row r="692" spans="2:5" ht="15">
      <c r="B692"/>
      <c r="C692"/>
      <c r="D692"/>
      <c r="E692"/>
    </row>
    <row r="693" spans="2:5" ht="15">
      <c r="B693"/>
      <c r="C693"/>
      <c r="D693"/>
      <c r="E693"/>
    </row>
    <row r="694" spans="2:5" ht="15">
      <c r="B694"/>
      <c r="C694"/>
      <c r="D694"/>
      <c r="E694"/>
    </row>
    <row r="695" spans="2:5" ht="15">
      <c r="B695"/>
      <c r="C695"/>
      <c r="D695"/>
      <c r="E695"/>
    </row>
    <row r="696" spans="2:5" ht="15">
      <c r="B696"/>
      <c r="C696"/>
      <c r="D696"/>
      <c r="E696"/>
    </row>
    <row r="697" spans="2:5" ht="15">
      <c r="B697"/>
      <c r="C697"/>
      <c r="D697"/>
      <c r="E697"/>
    </row>
    <row r="698" spans="2:5" ht="15">
      <c r="B698"/>
      <c r="C698"/>
      <c r="D698"/>
      <c r="E698"/>
    </row>
    <row r="699" spans="2:5" ht="15">
      <c r="B699"/>
      <c r="C699"/>
      <c r="D699"/>
      <c r="E699"/>
    </row>
    <row r="700" spans="2:5" ht="15">
      <c r="B700"/>
      <c r="C700"/>
      <c r="D700"/>
      <c r="E700"/>
    </row>
    <row r="701" spans="2:5" ht="15">
      <c r="B701"/>
      <c r="C701"/>
      <c r="D701"/>
      <c r="E701"/>
    </row>
    <row r="702" spans="2:5" ht="15">
      <c r="B702"/>
      <c r="C702"/>
      <c r="D702"/>
      <c r="E702"/>
    </row>
    <row r="703" spans="2:5" ht="15">
      <c r="B703"/>
      <c r="C703"/>
      <c r="D703"/>
      <c r="E703"/>
    </row>
    <row r="704" spans="2:5" ht="15">
      <c r="B704"/>
      <c r="C704"/>
      <c r="D704"/>
      <c r="E704"/>
    </row>
    <row r="705" spans="2:5" ht="15">
      <c r="B705"/>
      <c r="C705"/>
      <c r="D705"/>
      <c r="E705"/>
    </row>
    <row r="706" spans="2:5" ht="15">
      <c r="B706"/>
      <c r="C706"/>
      <c r="D706"/>
      <c r="E706"/>
    </row>
    <row r="707" spans="2:5" ht="15">
      <c r="B707"/>
      <c r="C707"/>
      <c r="D707"/>
      <c r="E707"/>
    </row>
    <row r="708" spans="2:5" ht="15">
      <c r="B708"/>
      <c r="C708"/>
      <c r="D708"/>
      <c r="E708"/>
    </row>
    <row r="709" spans="2:5" ht="15">
      <c r="B709"/>
      <c r="C709"/>
      <c r="D709"/>
      <c r="E709"/>
    </row>
    <row r="710" spans="2:5" ht="15">
      <c r="B710"/>
      <c r="C710"/>
      <c r="D710"/>
      <c r="E710"/>
    </row>
    <row r="711" spans="2:5" ht="15">
      <c r="B711"/>
      <c r="C711"/>
      <c r="D711"/>
      <c r="E711"/>
    </row>
    <row r="712" spans="2:5" ht="15">
      <c r="B712"/>
      <c r="C712"/>
      <c r="D712"/>
      <c r="E712"/>
    </row>
    <row r="713" spans="2:5" ht="15">
      <c r="B713"/>
      <c r="C713"/>
      <c r="D713"/>
      <c r="E713"/>
    </row>
    <row r="714" spans="2:5" ht="15">
      <c r="B714"/>
      <c r="C714"/>
      <c r="D714"/>
      <c r="E714"/>
    </row>
    <row r="715" spans="2:5" ht="15">
      <c r="B715"/>
      <c r="C715"/>
      <c r="D715"/>
      <c r="E715"/>
    </row>
    <row r="716" spans="2:5" ht="15">
      <c r="B716"/>
      <c r="C716"/>
      <c r="D716"/>
      <c r="E716"/>
    </row>
    <row r="717" spans="2:5" ht="15">
      <c r="B717"/>
      <c r="C717"/>
      <c r="D717"/>
      <c r="E717"/>
    </row>
    <row r="718" spans="2:5" ht="15">
      <c r="B718"/>
      <c r="C718"/>
      <c r="D718"/>
      <c r="E718"/>
    </row>
    <row r="719" spans="2:5" ht="15">
      <c r="B719"/>
      <c r="C719"/>
      <c r="D719"/>
      <c r="E719"/>
    </row>
    <row r="720" spans="2:5" ht="15">
      <c r="B720"/>
      <c r="C720"/>
      <c r="D720"/>
      <c r="E720"/>
    </row>
    <row r="721" spans="2:5" ht="15">
      <c r="B721"/>
      <c r="C721"/>
      <c r="D721"/>
      <c r="E721"/>
    </row>
    <row r="722" spans="2:5" ht="15">
      <c r="B722"/>
      <c r="C722"/>
      <c r="D722"/>
      <c r="E722"/>
    </row>
    <row r="723" spans="2:5" ht="15">
      <c r="B723"/>
      <c r="C723"/>
      <c r="D723"/>
      <c r="E723"/>
    </row>
    <row r="724" spans="2:5" ht="15">
      <c r="B724"/>
      <c r="C724"/>
      <c r="D724"/>
      <c r="E724"/>
    </row>
    <row r="725" spans="2:5" ht="15">
      <c r="B725"/>
      <c r="C725"/>
      <c r="D725"/>
      <c r="E725"/>
    </row>
    <row r="726" spans="2:5" ht="15">
      <c r="B726"/>
      <c r="C726"/>
      <c r="D726"/>
      <c r="E726"/>
    </row>
    <row r="727" spans="2:5" ht="15">
      <c r="B727"/>
      <c r="C727"/>
      <c r="D727"/>
      <c r="E727"/>
    </row>
    <row r="728" spans="2:5" ht="15">
      <c r="B728"/>
      <c r="C728"/>
      <c r="D728"/>
      <c r="E728"/>
    </row>
    <row r="729" spans="2:5" ht="15">
      <c r="B729"/>
      <c r="C729"/>
      <c r="D729"/>
      <c r="E729"/>
    </row>
    <row r="730" spans="2:5" ht="15">
      <c r="B730"/>
      <c r="C730"/>
      <c r="D730"/>
      <c r="E730"/>
    </row>
    <row r="731" spans="2:5" ht="15">
      <c r="B731"/>
      <c r="C731"/>
      <c r="D731"/>
      <c r="E731"/>
    </row>
    <row r="732" spans="2:5" ht="15">
      <c r="B732"/>
      <c r="C732"/>
      <c r="D732"/>
      <c r="E732"/>
    </row>
    <row r="733" spans="2:5" ht="15">
      <c r="B733"/>
      <c r="C733"/>
      <c r="D733"/>
      <c r="E733"/>
    </row>
    <row r="734" spans="2:5" ht="15">
      <c r="B734"/>
      <c r="C734"/>
      <c r="D734"/>
      <c r="E734"/>
    </row>
    <row r="735" spans="2:5" ht="15">
      <c r="B735"/>
      <c r="C735"/>
      <c r="D735"/>
      <c r="E735"/>
    </row>
    <row r="736" spans="2:5" ht="15">
      <c r="B736"/>
      <c r="C736"/>
      <c r="D736"/>
      <c r="E736"/>
    </row>
    <row r="737" spans="2:5" ht="15">
      <c r="B737"/>
      <c r="C737"/>
      <c r="D737"/>
      <c r="E737"/>
    </row>
    <row r="738" spans="2:5" ht="15">
      <c r="B738"/>
      <c r="C738"/>
      <c r="D738"/>
      <c r="E738"/>
    </row>
    <row r="739" spans="2:5" ht="15">
      <c r="B739"/>
      <c r="C739"/>
      <c r="D739"/>
      <c r="E739"/>
    </row>
    <row r="740" spans="2:5" ht="15">
      <c r="B740"/>
      <c r="C740"/>
      <c r="D740"/>
      <c r="E740"/>
    </row>
    <row r="741" spans="2:5" ht="15">
      <c r="B741"/>
      <c r="C741"/>
      <c r="D741"/>
      <c r="E741"/>
    </row>
    <row r="742" spans="2:5" ht="15">
      <c r="B742"/>
      <c r="C742"/>
      <c r="D742"/>
      <c r="E742"/>
    </row>
    <row r="743" spans="2:5" ht="15">
      <c r="B743"/>
      <c r="C743"/>
      <c r="D743"/>
      <c r="E743"/>
    </row>
    <row r="744" spans="2:5" ht="15">
      <c r="B744"/>
      <c r="C744"/>
      <c r="D744"/>
      <c r="E744"/>
    </row>
    <row r="745" spans="2:5" ht="15">
      <c r="B745"/>
      <c r="C745"/>
      <c r="D745"/>
      <c r="E745"/>
    </row>
    <row r="746" spans="2:5" ht="15">
      <c r="B746"/>
      <c r="C746"/>
      <c r="D746"/>
      <c r="E746"/>
    </row>
    <row r="747" spans="2:5" ht="15">
      <c r="B747"/>
      <c r="C747"/>
      <c r="D747"/>
      <c r="E747"/>
    </row>
    <row r="748" spans="2:5" ht="15">
      <c r="B748"/>
      <c r="C748"/>
      <c r="D748"/>
      <c r="E748"/>
    </row>
    <row r="749" spans="2:5" ht="15">
      <c r="B749"/>
      <c r="C749"/>
      <c r="D749"/>
      <c r="E749"/>
    </row>
    <row r="750" spans="2:5" ht="15">
      <c r="B750"/>
      <c r="C750"/>
      <c r="D750"/>
      <c r="E750"/>
    </row>
    <row r="751" spans="2:5" ht="15">
      <c r="B751"/>
      <c r="C751"/>
      <c r="D751"/>
      <c r="E751"/>
    </row>
    <row r="752" spans="2:5" ht="15">
      <c r="B752"/>
      <c r="C752"/>
      <c r="D752"/>
      <c r="E752"/>
    </row>
    <row r="753" spans="2:5" ht="15">
      <c r="B753"/>
      <c r="C753"/>
      <c r="D753"/>
      <c r="E753"/>
    </row>
    <row r="754" spans="2:5" ht="15">
      <c r="B754"/>
      <c r="C754"/>
      <c r="D754"/>
      <c r="E754"/>
    </row>
    <row r="755" spans="2:5" ht="15">
      <c r="B755"/>
      <c r="C755"/>
      <c r="D755"/>
      <c r="E755"/>
    </row>
    <row r="756" spans="2:5" ht="15">
      <c r="B756"/>
      <c r="C756"/>
      <c r="D756"/>
      <c r="E756"/>
    </row>
    <row r="757" spans="2:5" ht="15">
      <c r="B757"/>
      <c r="C757"/>
      <c r="D757"/>
      <c r="E757"/>
    </row>
    <row r="758" spans="2:5" ht="15">
      <c r="B758"/>
      <c r="C758"/>
      <c r="D758"/>
      <c r="E758"/>
    </row>
    <row r="759" spans="2:5" ht="15">
      <c r="B759"/>
      <c r="C759"/>
      <c r="D759"/>
      <c r="E759"/>
    </row>
    <row r="760" spans="2:5" ht="15">
      <c r="B760"/>
      <c r="C760"/>
      <c r="D760"/>
      <c r="E760"/>
    </row>
    <row r="761" spans="2:5" ht="15">
      <c r="B761"/>
      <c r="C761"/>
      <c r="D761"/>
      <c r="E761"/>
    </row>
    <row r="762" spans="2:5" ht="15">
      <c r="B762"/>
      <c r="C762"/>
      <c r="D762"/>
      <c r="E762"/>
    </row>
    <row r="763" spans="2:5" ht="15">
      <c r="B763"/>
      <c r="C763"/>
      <c r="D763"/>
      <c r="E763"/>
    </row>
    <row r="764" spans="2:5" ht="15">
      <c r="B764"/>
      <c r="C764"/>
      <c r="D764"/>
      <c r="E764"/>
    </row>
    <row r="765" spans="2:5" ht="15">
      <c r="B765"/>
      <c r="C765"/>
      <c r="D765"/>
      <c r="E765"/>
    </row>
    <row r="766" spans="2:5" ht="15">
      <c r="B766"/>
      <c r="C766"/>
      <c r="D766"/>
      <c r="E766"/>
    </row>
    <row r="767" spans="2:5" ht="15">
      <c r="B767"/>
      <c r="C767"/>
      <c r="D767"/>
      <c r="E767"/>
    </row>
    <row r="768" spans="2:5" ht="15">
      <c r="B768"/>
      <c r="C768"/>
      <c r="D768"/>
      <c r="E768"/>
    </row>
    <row r="769" spans="2:5" ht="15">
      <c r="B769"/>
      <c r="C769"/>
      <c r="D769"/>
      <c r="E769"/>
    </row>
    <row r="770" spans="2:5" ht="15">
      <c r="B770"/>
      <c r="C770"/>
      <c r="D770"/>
      <c r="E770"/>
    </row>
    <row r="771" spans="2:5" ht="15">
      <c r="B771"/>
      <c r="C771"/>
      <c r="D771"/>
      <c r="E771"/>
    </row>
    <row r="772" spans="2:5" ht="15">
      <c r="B772"/>
      <c r="C772"/>
      <c r="D772"/>
      <c r="E772"/>
    </row>
    <row r="773" spans="2:5" ht="15">
      <c r="B773"/>
      <c r="C773"/>
      <c r="D773"/>
      <c r="E773"/>
    </row>
    <row r="774" spans="2:5" ht="15">
      <c r="B774"/>
      <c r="C774"/>
      <c r="D774"/>
      <c r="E774"/>
    </row>
    <row r="775" spans="2:5" ht="15">
      <c r="B775"/>
      <c r="C775"/>
      <c r="D775"/>
      <c r="E775"/>
    </row>
    <row r="776" spans="2:5" ht="15">
      <c r="B776"/>
      <c r="C776"/>
      <c r="D776"/>
      <c r="E776"/>
    </row>
    <row r="777" spans="2:5" ht="15">
      <c r="B777"/>
      <c r="C777"/>
      <c r="D777"/>
      <c r="E777"/>
    </row>
    <row r="778" spans="2:5" ht="15">
      <c r="B778"/>
      <c r="C778"/>
      <c r="D778"/>
      <c r="E778"/>
    </row>
    <row r="779" spans="2:5" ht="15">
      <c r="B779"/>
      <c r="C779"/>
      <c r="D779"/>
      <c r="E779"/>
    </row>
    <row r="780" spans="2:5" ht="15">
      <c r="B780"/>
      <c r="C780"/>
      <c r="D780"/>
      <c r="E780"/>
    </row>
    <row r="781" spans="2:5" ht="15">
      <c r="B781"/>
      <c r="C781"/>
      <c r="D781"/>
      <c r="E781"/>
    </row>
    <row r="782" spans="2:5" ht="15">
      <c r="B782"/>
      <c r="C782"/>
      <c r="D782"/>
      <c r="E782"/>
    </row>
    <row r="783" spans="2:5" ht="15">
      <c r="B783"/>
      <c r="C783"/>
      <c r="D783"/>
      <c r="E783"/>
    </row>
    <row r="784" spans="2:5" ht="15">
      <c r="B784"/>
      <c r="C784"/>
      <c r="D784"/>
      <c r="E784"/>
    </row>
    <row r="785" spans="2:5" ht="15">
      <c r="B785"/>
      <c r="C785"/>
      <c r="D785"/>
      <c r="E785"/>
    </row>
    <row r="786" spans="2:5" ht="15">
      <c r="B786"/>
      <c r="C786"/>
      <c r="D786"/>
      <c r="E786"/>
    </row>
    <row r="787" spans="2:5" ht="15">
      <c r="B787"/>
      <c r="C787"/>
      <c r="D787"/>
      <c r="E787"/>
    </row>
    <row r="788" spans="2:5" ht="15">
      <c r="B788"/>
      <c r="C788"/>
      <c r="D788"/>
      <c r="E788"/>
    </row>
    <row r="789" spans="2:5" ht="15">
      <c r="B789"/>
      <c r="C789"/>
      <c r="D789"/>
      <c r="E789"/>
    </row>
    <row r="790" spans="2:5" ht="15">
      <c r="B790"/>
      <c r="C790"/>
      <c r="D790"/>
      <c r="E790"/>
    </row>
    <row r="791" spans="2:5" ht="15">
      <c r="B791"/>
      <c r="C791"/>
      <c r="D791"/>
      <c r="E791"/>
    </row>
    <row r="792" spans="2:5" ht="15">
      <c r="B792"/>
      <c r="C792"/>
      <c r="D792"/>
      <c r="E792"/>
    </row>
    <row r="793" spans="2:5" ht="15">
      <c r="B793"/>
      <c r="C793"/>
      <c r="D793"/>
      <c r="E793"/>
    </row>
    <row r="794" spans="2:5" ht="15">
      <c r="B794"/>
      <c r="C794"/>
      <c r="D794"/>
      <c r="E794"/>
    </row>
    <row r="795" spans="2:5" ht="15">
      <c r="B795"/>
      <c r="C795"/>
      <c r="D795"/>
      <c r="E795"/>
    </row>
    <row r="796" spans="2:5" ht="15">
      <c r="B796"/>
      <c r="C796"/>
      <c r="D796"/>
      <c r="E796"/>
    </row>
    <row r="797" spans="2:5" ht="15">
      <c r="B797"/>
      <c r="C797"/>
      <c r="D797"/>
      <c r="E797"/>
    </row>
    <row r="798" spans="2:5" ht="15">
      <c r="B798"/>
      <c r="C798"/>
      <c r="D798"/>
      <c r="E798"/>
    </row>
    <row r="799" spans="2:5" ht="15">
      <c r="B799"/>
      <c r="C799"/>
      <c r="D799"/>
      <c r="E799"/>
    </row>
    <row r="800" spans="2:5" ht="15">
      <c r="B800"/>
      <c r="C800"/>
      <c r="D800"/>
      <c r="E800"/>
    </row>
    <row r="801" spans="2:5" ht="15">
      <c r="B801"/>
      <c r="C801"/>
      <c r="D801"/>
      <c r="E801"/>
    </row>
    <row r="802" spans="2:5" ht="15">
      <c r="B802"/>
      <c r="C802"/>
      <c r="D802"/>
      <c r="E802"/>
    </row>
    <row r="803" spans="2:5" ht="15">
      <c r="B803"/>
      <c r="C803"/>
      <c r="D803"/>
      <c r="E803"/>
    </row>
    <row r="804" spans="2:5" ht="15">
      <c r="B804"/>
      <c r="C804"/>
      <c r="D804"/>
      <c r="E804"/>
    </row>
    <row r="805" spans="2:5" ht="15">
      <c r="B805"/>
      <c r="C805"/>
      <c r="D805"/>
      <c r="E805"/>
    </row>
    <row r="806" spans="2:5" ht="15">
      <c r="B806"/>
      <c r="C806"/>
      <c r="D806"/>
      <c r="E806"/>
    </row>
    <row r="807" spans="2:5" ht="15">
      <c r="B807"/>
      <c r="C807"/>
      <c r="D807"/>
      <c r="E807"/>
    </row>
    <row r="808" spans="2:5" ht="15">
      <c r="B808"/>
      <c r="C808"/>
      <c r="D808"/>
      <c r="E808"/>
    </row>
    <row r="809" spans="2:5" ht="15">
      <c r="B809"/>
      <c r="C809"/>
      <c r="D809"/>
      <c r="E809"/>
    </row>
    <row r="810" spans="2:5" ht="15">
      <c r="B810"/>
      <c r="C810"/>
      <c r="D810"/>
      <c r="E810"/>
    </row>
    <row r="811" spans="2:5" ht="15">
      <c r="B811"/>
      <c r="C811"/>
      <c r="D811"/>
      <c r="E811"/>
    </row>
    <row r="812" spans="2:5" ht="15">
      <c r="B812"/>
      <c r="C812"/>
      <c r="D812"/>
      <c r="E812"/>
    </row>
    <row r="813" spans="2:5" ht="15">
      <c r="B813"/>
      <c r="C813"/>
      <c r="D813"/>
      <c r="E813"/>
    </row>
    <row r="814" spans="2:5" ht="15">
      <c r="B814"/>
      <c r="C814"/>
      <c r="D814"/>
      <c r="E814"/>
    </row>
    <row r="815" spans="2:5" ht="15">
      <c r="B815"/>
      <c r="C815"/>
      <c r="D815"/>
      <c r="E815"/>
    </row>
    <row r="816" spans="2:5" ht="15">
      <c r="B816"/>
      <c r="C816"/>
      <c r="D816"/>
      <c r="E816"/>
    </row>
    <row r="817" spans="2:5" ht="15">
      <c r="B817"/>
      <c r="C817"/>
      <c r="D817"/>
      <c r="E817"/>
    </row>
    <row r="818" spans="2:5" ht="15">
      <c r="B818"/>
      <c r="C818"/>
      <c r="D818"/>
      <c r="E818"/>
    </row>
    <row r="819" spans="2:5" ht="15">
      <c r="B819"/>
      <c r="C819"/>
      <c r="D819"/>
      <c r="E819"/>
    </row>
    <row r="820" spans="2:5" ht="15">
      <c r="B820"/>
      <c r="C820"/>
      <c r="D820"/>
      <c r="E820"/>
    </row>
    <row r="821" spans="2:5" ht="15">
      <c r="B821"/>
      <c r="C821"/>
      <c r="D821"/>
      <c r="E821"/>
    </row>
    <row r="822" spans="2:5" ht="15">
      <c r="B822"/>
      <c r="C822"/>
      <c r="D822"/>
      <c r="E822"/>
    </row>
    <row r="823" spans="2:5" ht="15">
      <c r="B823"/>
      <c r="C823"/>
      <c r="D823"/>
      <c r="E823"/>
    </row>
    <row r="824" spans="2:5" ht="15">
      <c r="B824"/>
      <c r="C824"/>
      <c r="D824"/>
      <c r="E824"/>
    </row>
    <row r="825" spans="2:5" ht="15">
      <c r="B825"/>
      <c r="C825"/>
      <c r="D825"/>
      <c r="E825"/>
    </row>
    <row r="826" spans="2:5" ht="15">
      <c r="B826"/>
      <c r="C826"/>
      <c r="D826"/>
      <c r="E826"/>
    </row>
    <row r="827" spans="2:5" ht="15">
      <c r="B827"/>
      <c r="C827"/>
      <c r="D827"/>
      <c r="E827"/>
    </row>
    <row r="828" spans="2:5" ht="15">
      <c r="B828"/>
      <c r="C828"/>
      <c r="D828"/>
      <c r="E828"/>
    </row>
    <row r="829" spans="2:5" ht="15">
      <c r="B829"/>
      <c r="C829"/>
      <c r="D829"/>
      <c r="E829"/>
    </row>
    <row r="830" spans="2:5" ht="15">
      <c r="B830"/>
      <c r="C830"/>
      <c r="D830"/>
      <c r="E830"/>
    </row>
    <row r="831" spans="2:5" ht="15">
      <c r="B831"/>
      <c r="C831"/>
      <c r="D831"/>
      <c r="E831"/>
    </row>
    <row r="832" spans="2:5" ht="15">
      <c r="B832"/>
      <c r="C832"/>
      <c r="D832"/>
      <c r="E832"/>
    </row>
    <row r="833" spans="2:5" ht="15">
      <c r="B833"/>
      <c r="C833"/>
      <c r="D833"/>
      <c r="E833"/>
    </row>
    <row r="834" spans="2:5" ht="15">
      <c r="B834"/>
      <c r="C834"/>
      <c r="D834"/>
      <c r="E834"/>
    </row>
    <row r="835" spans="2:5" ht="15">
      <c r="B835"/>
      <c r="C835"/>
      <c r="D835"/>
      <c r="E835"/>
    </row>
    <row r="836" spans="2:5" ht="15">
      <c r="B836"/>
      <c r="C836"/>
      <c r="D836"/>
      <c r="E836"/>
    </row>
    <row r="837" spans="2:5" ht="15">
      <c r="B837"/>
      <c r="C837"/>
      <c r="D837"/>
      <c r="E837"/>
    </row>
    <row r="838" spans="2:5" ht="15">
      <c r="B838"/>
      <c r="C838"/>
      <c r="D838"/>
      <c r="E838"/>
    </row>
    <row r="839" spans="2:5" ht="15">
      <c r="B839"/>
      <c r="C839"/>
      <c r="D839"/>
      <c r="E839"/>
    </row>
    <row r="840" spans="2:5" ht="15">
      <c r="B840"/>
      <c r="C840"/>
      <c r="D840"/>
      <c r="E840"/>
    </row>
    <row r="841" spans="2:5" ht="15">
      <c r="B841"/>
      <c r="C841"/>
      <c r="D841"/>
      <c r="E841"/>
    </row>
    <row r="842" spans="2:5" ht="15">
      <c r="B842"/>
      <c r="C842"/>
      <c r="D842"/>
      <c r="E842"/>
    </row>
    <row r="843" spans="2:5" ht="15">
      <c r="B843"/>
      <c r="C843"/>
      <c r="D843"/>
      <c r="E843"/>
    </row>
    <row r="844" spans="2:5" ht="15">
      <c r="B844"/>
      <c r="C844"/>
      <c r="D844"/>
      <c r="E844"/>
    </row>
    <row r="845" spans="2:5" ht="15">
      <c r="B845"/>
      <c r="C845"/>
      <c r="D845"/>
      <c r="E845"/>
    </row>
    <row r="846" spans="2:5" ht="15">
      <c r="B846"/>
      <c r="C846"/>
      <c r="D846"/>
      <c r="E846"/>
    </row>
    <row r="847" spans="2:5" ht="15">
      <c r="B847"/>
      <c r="C847"/>
      <c r="D847"/>
      <c r="E847"/>
    </row>
    <row r="848" spans="2:5" ht="15">
      <c r="B848"/>
      <c r="C848"/>
      <c r="D848"/>
      <c r="E848"/>
    </row>
    <row r="849" spans="2:5" ht="15">
      <c r="B849"/>
      <c r="C849"/>
      <c r="D849"/>
      <c r="E849"/>
    </row>
    <row r="850" spans="2:5" ht="15">
      <c r="B850"/>
      <c r="C850"/>
      <c r="D850"/>
      <c r="E850"/>
    </row>
    <row r="851" spans="2:5" ht="15">
      <c r="B851"/>
      <c r="C851"/>
      <c r="D851"/>
      <c r="E851"/>
    </row>
    <row r="852" spans="2:5" ht="15">
      <c r="B852"/>
      <c r="C852"/>
      <c r="D852"/>
      <c r="E852"/>
    </row>
    <row r="853" spans="2:5" ht="15">
      <c r="B853"/>
      <c r="C853"/>
      <c r="D853"/>
      <c r="E853"/>
    </row>
    <row r="854" spans="2:5" ht="15">
      <c r="B854"/>
      <c r="C854"/>
      <c r="D854"/>
      <c r="E854"/>
    </row>
    <row r="855" spans="2:5" ht="15">
      <c r="B855"/>
      <c r="C855"/>
      <c r="D855"/>
      <c r="E855"/>
    </row>
    <row r="856" spans="2:5" ht="15">
      <c r="B856"/>
      <c r="C856"/>
      <c r="D856"/>
      <c r="E856"/>
    </row>
    <row r="857" spans="2:5" ht="15">
      <c r="B857"/>
      <c r="C857"/>
      <c r="D857"/>
      <c r="E857"/>
    </row>
    <row r="858" spans="2:5" ht="15">
      <c r="B858"/>
      <c r="C858"/>
      <c r="D858"/>
      <c r="E858"/>
    </row>
    <row r="859" spans="2:5" ht="15">
      <c r="B859"/>
      <c r="C859"/>
      <c r="D859"/>
      <c r="E859"/>
    </row>
    <row r="860" spans="2:5" ht="15">
      <c r="B860"/>
      <c r="C860"/>
      <c r="D860"/>
      <c r="E860"/>
    </row>
    <row r="861" spans="2:5" ht="15">
      <c r="B861"/>
      <c r="C861"/>
      <c r="D861"/>
      <c r="E861"/>
    </row>
    <row r="862" spans="2:5" ht="15">
      <c r="B862"/>
      <c r="C862"/>
      <c r="D862"/>
      <c r="E862"/>
    </row>
    <row r="863" spans="2:5" ht="15">
      <c r="B863"/>
      <c r="C863"/>
      <c r="D863"/>
      <c r="E863"/>
    </row>
    <row r="864" spans="2:5" ht="15">
      <c r="B864"/>
      <c r="C864"/>
      <c r="D864"/>
      <c r="E864"/>
    </row>
    <row r="865" spans="2:5" ht="15">
      <c r="B865"/>
      <c r="C865"/>
      <c r="D865"/>
      <c r="E865"/>
    </row>
    <row r="866" spans="2:5" ht="15">
      <c r="B866"/>
      <c r="C866"/>
      <c r="D866"/>
      <c r="E866"/>
    </row>
    <row r="867" spans="2:5" ht="15">
      <c r="B867"/>
      <c r="C867"/>
      <c r="D867"/>
      <c r="E867"/>
    </row>
    <row r="868" spans="2:5" ht="15">
      <c r="B868"/>
      <c r="C868"/>
      <c r="D868"/>
      <c r="E868"/>
    </row>
    <row r="869" spans="2:5" ht="15">
      <c r="B869"/>
      <c r="C869"/>
      <c r="D869"/>
      <c r="E869"/>
    </row>
    <row r="870" spans="2:5" ht="15">
      <c r="B870"/>
      <c r="C870"/>
      <c r="D870"/>
      <c r="E870"/>
    </row>
    <row r="871" spans="2:5" ht="15">
      <c r="B871"/>
      <c r="C871"/>
      <c r="D871"/>
      <c r="E871"/>
    </row>
    <row r="872" spans="2:5" ht="15">
      <c r="B872"/>
      <c r="C872"/>
      <c r="D872"/>
      <c r="E872"/>
    </row>
    <row r="873" spans="2:5" ht="15">
      <c r="B873"/>
      <c r="C873"/>
      <c r="D873"/>
      <c r="E873"/>
    </row>
    <row r="874" spans="2:5" ht="15">
      <c r="B874"/>
      <c r="C874"/>
      <c r="D874"/>
      <c r="E874"/>
    </row>
    <row r="875" spans="2:5" ht="15">
      <c r="B875"/>
      <c r="C875"/>
      <c r="D875"/>
      <c r="E875"/>
    </row>
    <row r="876" spans="2:5" ht="15">
      <c r="B876"/>
      <c r="C876"/>
      <c r="D876"/>
      <c r="E876"/>
    </row>
    <row r="877" spans="2:5" ht="15">
      <c r="B877"/>
      <c r="C877"/>
      <c r="D877"/>
      <c r="E877"/>
    </row>
    <row r="878" spans="2:5" ht="15">
      <c r="B878"/>
      <c r="C878"/>
      <c r="D878"/>
      <c r="E878"/>
    </row>
    <row r="879" spans="2:5" ht="15">
      <c r="B879"/>
      <c r="C879"/>
      <c r="D879"/>
      <c r="E879"/>
    </row>
    <row r="880" spans="2:5" ht="15">
      <c r="B880"/>
      <c r="C880"/>
      <c r="D880"/>
      <c r="E880"/>
    </row>
    <row r="881" spans="2:5" ht="15">
      <c r="B881"/>
      <c r="C881"/>
      <c r="D881"/>
      <c r="E881"/>
    </row>
    <row r="882" spans="2:5" ht="15">
      <c r="B882"/>
      <c r="C882"/>
      <c r="D882"/>
      <c r="E882"/>
    </row>
    <row r="883" spans="2:5" ht="15">
      <c r="B883"/>
      <c r="C883"/>
      <c r="D883"/>
      <c r="E883"/>
    </row>
    <row r="884" spans="2:5" ht="15">
      <c r="B884"/>
      <c r="C884"/>
      <c r="D884"/>
      <c r="E884"/>
    </row>
    <row r="885" spans="2:5" ht="15">
      <c r="B885"/>
      <c r="C885"/>
      <c r="D885"/>
      <c r="E885"/>
    </row>
    <row r="886" spans="2:5" ht="15">
      <c r="B886"/>
      <c r="C886"/>
      <c r="D886"/>
      <c r="E886"/>
    </row>
    <row r="887" spans="2:5" ht="15">
      <c r="B887"/>
      <c r="C887"/>
      <c r="D887"/>
      <c r="E887"/>
    </row>
    <row r="888" spans="2:5" ht="15">
      <c r="B888"/>
      <c r="C888"/>
      <c r="D888"/>
      <c r="E888"/>
    </row>
    <row r="889" spans="2:5" ht="15">
      <c r="B889"/>
      <c r="C889"/>
      <c r="D889"/>
      <c r="E889"/>
    </row>
    <row r="890" spans="2:5" ht="15">
      <c r="B890"/>
      <c r="C890"/>
      <c r="D890"/>
      <c r="E890"/>
    </row>
    <row r="891" spans="2:5" ht="15">
      <c r="B891"/>
      <c r="C891"/>
      <c r="D891"/>
      <c r="E891"/>
    </row>
    <row r="892" spans="2:5" ht="15">
      <c r="B892"/>
      <c r="C892"/>
      <c r="D892"/>
      <c r="E892"/>
    </row>
    <row r="893" spans="2:5" ht="15">
      <c r="B893"/>
      <c r="C893"/>
      <c r="D893"/>
      <c r="E893"/>
    </row>
    <row r="894" spans="2:5" ht="15">
      <c r="B894"/>
      <c r="C894"/>
      <c r="D894"/>
      <c r="E894"/>
    </row>
    <row r="895" spans="2:5" ht="15">
      <c r="B895"/>
      <c r="C895"/>
      <c r="D895"/>
      <c r="E895"/>
    </row>
    <row r="896" spans="2:5" ht="15">
      <c r="B896"/>
      <c r="C896"/>
      <c r="D896"/>
      <c r="E896"/>
    </row>
    <row r="897" spans="2:5" ht="15">
      <c r="B897"/>
      <c r="C897"/>
      <c r="D897"/>
      <c r="E897"/>
    </row>
    <row r="898" spans="2:5" ht="15">
      <c r="B898"/>
      <c r="C898"/>
      <c r="D898"/>
      <c r="E898"/>
    </row>
    <row r="899" spans="2:5" ht="15">
      <c r="B899"/>
      <c r="C899"/>
      <c r="D899"/>
      <c r="E899"/>
    </row>
    <row r="900" spans="2:5" ht="15">
      <c r="B900"/>
      <c r="C900"/>
      <c r="D900"/>
      <c r="E900"/>
    </row>
    <row r="901" spans="2:5" ht="15">
      <c r="B901"/>
      <c r="C901"/>
      <c r="D901"/>
      <c r="E901"/>
    </row>
    <row r="902" spans="2:5" ht="15">
      <c r="B902"/>
      <c r="C902"/>
      <c r="D902"/>
      <c r="E902"/>
    </row>
    <row r="903" spans="2:5" ht="15">
      <c r="B903"/>
      <c r="C903"/>
      <c r="D903"/>
      <c r="E903"/>
    </row>
    <row r="904" spans="2:5" ht="15">
      <c r="B904"/>
      <c r="C904"/>
      <c r="D904"/>
      <c r="E904"/>
    </row>
    <row r="905" spans="2:5" ht="15">
      <c r="B905"/>
      <c r="C905"/>
      <c r="D905"/>
      <c r="E905"/>
    </row>
    <row r="906" spans="2:5" ht="15">
      <c r="B906"/>
      <c r="C906"/>
      <c r="D906"/>
      <c r="E906"/>
    </row>
    <row r="907" spans="2:5" ht="15">
      <c r="B907"/>
      <c r="C907"/>
      <c r="D907"/>
      <c r="E907"/>
    </row>
    <row r="908" spans="2:5" ht="15">
      <c r="B908"/>
      <c r="C908"/>
      <c r="D908"/>
      <c r="E908"/>
    </row>
    <row r="909" spans="2:5" ht="15">
      <c r="B909"/>
      <c r="C909"/>
      <c r="D909"/>
      <c r="E909"/>
    </row>
    <row r="910" spans="2:5" ht="15">
      <c r="B910"/>
      <c r="C910"/>
      <c r="D910"/>
      <c r="E910"/>
    </row>
    <row r="911" spans="2:5" ht="15">
      <c r="B911"/>
      <c r="C911"/>
      <c r="D911"/>
      <c r="E911"/>
    </row>
    <row r="912" spans="2:5" ht="15">
      <c r="B912"/>
      <c r="C912"/>
      <c r="D912"/>
      <c r="E912"/>
    </row>
    <row r="913" spans="2:5" ht="15">
      <c r="B913"/>
      <c r="C913"/>
      <c r="D913"/>
      <c r="E913"/>
    </row>
    <row r="914" spans="2:5" ht="15">
      <c r="B914"/>
      <c r="C914"/>
      <c r="D914"/>
      <c r="E914"/>
    </row>
    <row r="915" spans="2:5" ht="15">
      <c r="B915"/>
      <c r="C915"/>
      <c r="D915"/>
      <c r="E915"/>
    </row>
    <row r="916" spans="2:5" ht="15">
      <c r="B916"/>
      <c r="C916"/>
      <c r="D916"/>
      <c r="E916"/>
    </row>
    <row r="917" spans="2:5" ht="15">
      <c r="B917"/>
      <c r="C917"/>
      <c r="D917"/>
      <c r="E917"/>
    </row>
    <row r="918" spans="2:5" ht="15">
      <c r="B918"/>
      <c r="C918"/>
      <c r="D918"/>
      <c r="E918"/>
    </row>
    <row r="919" spans="2:5" ht="15">
      <c r="B919"/>
      <c r="C919"/>
      <c r="D919"/>
      <c r="E919"/>
    </row>
    <row r="920" spans="2:5" ht="15">
      <c r="B920"/>
      <c r="C920"/>
      <c r="D920"/>
      <c r="E920"/>
    </row>
    <row r="921" spans="2:5" ht="15">
      <c r="B921"/>
      <c r="C921"/>
      <c r="D921"/>
      <c r="E921"/>
    </row>
    <row r="922" spans="2:5" ht="15">
      <c r="B922"/>
      <c r="C922"/>
      <c r="D922"/>
      <c r="E922"/>
    </row>
    <row r="923" spans="2:5" ht="15">
      <c r="B923"/>
      <c r="C923"/>
      <c r="D923"/>
      <c r="E923"/>
    </row>
    <row r="924" spans="2:5" ht="15">
      <c r="B924"/>
      <c r="C924"/>
      <c r="D924"/>
      <c r="E924"/>
    </row>
    <row r="925" spans="2:5" ht="15">
      <c r="B925"/>
      <c r="C925"/>
      <c r="D925"/>
      <c r="E925"/>
    </row>
    <row r="926" spans="2:5" ht="15">
      <c r="B926"/>
      <c r="C926"/>
      <c r="D926"/>
      <c r="E926"/>
    </row>
    <row r="927" spans="2:5" ht="15">
      <c r="B927"/>
      <c r="C927"/>
      <c r="D927"/>
      <c r="E927"/>
    </row>
    <row r="928" spans="2:5" ht="15">
      <c r="B928"/>
      <c r="C928"/>
      <c r="D928"/>
      <c r="E928"/>
    </row>
    <row r="929" spans="2:5" ht="15">
      <c r="B929"/>
      <c r="C929"/>
      <c r="D929"/>
      <c r="E929"/>
    </row>
    <row r="930" spans="2:5" ht="15">
      <c r="B930"/>
      <c r="C930"/>
      <c r="D930"/>
      <c r="E930"/>
    </row>
    <row r="931" spans="2:5" ht="15">
      <c r="B931"/>
      <c r="C931"/>
      <c r="D931"/>
      <c r="E931"/>
    </row>
    <row r="932" spans="2:5" ht="15">
      <c r="B932"/>
      <c r="C932"/>
      <c r="D932"/>
      <c r="E932"/>
    </row>
    <row r="933" spans="2:5" ht="15">
      <c r="B933"/>
      <c r="C933"/>
      <c r="D933"/>
      <c r="E933"/>
    </row>
    <row r="934" spans="2:5" ht="15">
      <c r="B934"/>
      <c r="C934"/>
      <c r="D934"/>
      <c r="E934"/>
    </row>
    <row r="935" spans="2:5" ht="15">
      <c r="B935"/>
      <c r="C935"/>
      <c r="D935"/>
      <c r="E935"/>
    </row>
    <row r="936" spans="2:5" ht="15">
      <c r="B936"/>
      <c r="C936"/>
      <c r="D936"/>
      <c r="E936"/>
    </row>
    <row r="937" spans="2:5" ht="15">
      <c r="B937"/>
      <c r="C937"/>
      <c r="D937"/>
      <c r="E937"/>
    </row>
    <row r="938" spans="2:5" ht="15">
      <c r="B938"/>
      <c r="C938"/>
      <c r="D938"/>
      <c r="E938"/>
    </row>
    <row r="939" spans="2:5" ht="15">
      <c r="B939"/>
      <c r="C939"/>
      <c r="D939"/>
      <c r="E939"/>
    </row>
    <row r="940" spans="2:5" ht="15">
      <c r="B940"/>
      <c r="C940"/>
      <c r="D940"/>
      <c r="E940"/>
    </row>
    <row r="941" spans="2:5" ht="15">
      <c r="B941"/>
      <c r="C941"/>
      <c r="D941"/>
      <c r="E941"/>
    </row>
    <row r="942" spans="2:5" ht="15">
      <c r="B942"/>
      <c r="C942"/>
      <c r="D942"/>
      <c r="E942"/>
    </row>
    <row r="943" spans="2:5" ht="15">
      <c r="B943"/>
      <c r="C943"/>
      <c r="D943"/>
      <c r="E943"/>
    </row>
    <row r="944" spans="2:5" ht="15">
      <c r="B944"/>
      <c r="C944"/>
      <c r="D944"/>
      <c r="E944"/>
    </row>
    <row r="945" spans="2:5" ht="15">
      <c r="B945"/>
      <c r="C945"/>
      <c r="D945"/>
      <c r="E945"/>
    </row>
    <row r="946" spans="2:5" ht="15">
      <c r="B946"/>
      <c r="C946"/>
      <c r="D946"/>
      <c r="E946"/>
    </row>
    <row r="947" spans="2:5" ht="15">
      <c r="B947"/>
      <c r="C947"/>
      <c r="D947"/>
      <c r="E947"/>
    </row>
    <row r="948" spans="2:5" ht="15">
      <c r="B948"/>
      <c r="C948"/>
      <c r="D948"/>
      <c r="E948"/>
    </row>
    <row r="949" spans="2:5" ht="15">
      <c r="B949"/>
      <c r="C949"/>
      <c r="D949"/>
      <c r="E949"/>
    </row>
    <row r="950" spans="2:5" ht="15">
      <c r="B950"/>
      <c r="C950"/>
      <c r="D950"/>
      <c r="E950"/>
    </row>
    <row r="951" spans="2:5" ht="15">
      <c r="B951"/>
      <c r="C951"/>
      <c r="D951"/>
      <c r="E951"/>
    </row>
    <row r="952" spans="2:5" ht="15">
      <c r="B952"/>
      <c r="C952"/>
      <c r="D952"/>
      <c r="E952"/>
    </row>
    <row r="953" spans="2:5" ht="15">
      <c r="B953"/>
      <c r="C953"/>
      <c r="D953"/>
      <c r="E953"/>
    </row>
    <row r="954" spans="2:5" ht="15">
      <c r="B954"/>
      <c r="C954"/>
      <c r="D954"/>
      <c r="E954"/>
    </row>
    <row r="955" spans="2:5" ht="15">
      <c r="B955"/>
      <c r="C955"/>
      <c r="D955"/>
      <c r="E955"/>
    </row>
    <row r="956" spans="2:5" ht="15">
      <c r="B956"/>
      <c r="C956"/>
      <c r="D956"/>
      <c r="E956"/>
    </row>
    <row r="957" spans="2:5" ht="15">
      <c r="B957"/>
      <c r="C957"/>
      <c r="D957"/>
      <c r="E957"/>
    </row>
    <row r="958" spans="2:5" ht="15">
      <c r="B958"/>
      <c r="C958"/>
      <c r="D958"/>
      <c r="E958"/>
    </row>
    <row r="959" spans="2:5" ht="15">
      <c r="B959"/>
      <c r="C959"/>
      <c r="D959"/>
      <c r="E959"/>
    </row>
    <row r="960" spans="2:5" ht="15">
      <c r="B960"/>
      <c r="C960"/>
      <c r="D960"/>
      <c r="E960"/>
    </row>
    <row r="961" spans="2:5" ht="15">
      <c r="B961"/>
      <c r="C961"/>
      <c r="D961"/>
      <c r="E961"/>
    </row>
    <row r="962" spans="2:5" ht="15">
      <c r="B962"/>
      <c r="C962"/>
      <c r="D962"/>
      <c r="E962"/>
    </row>
    <row r="963" spans="2:5" ht="15">
      <c r="B963"/>
      <c r="C963"/>
      <c r="D963"/>
      <c r="E963"/>
    </row>
    <row r="964" spans="2:5" ht="15">
      <c r="B964"/>
      <c r="C964"/>
      <c r="D964"/>
      <c r="E964"/>
    </row>
    <row r="965" spans="2:5" ht="15">
      <c r="B965"/>
      <c r="C965"/>
      <c r="D965"/>
      <c r="E965"/>
    </row>
    <row r="966" spans="2:5" ht="15">
      <c r="B966"/>
      <c r="C966"/>
      <c r="D966"/>
      <c r="E966"/>
    </row>
    <row r="967" spans="2:5" ht="15">
      <c r="B967"/>
      <c r="C967"/>
      <c r="D967"/>
      <c r="E967"/>
    </row>
    <row r="968" spans="2:5" ht="15">
      <c r="B968"/>
      <c r="C968"/>
      <c r="D968"/>
      <c r="E968"/>
    </row>
    <row r="969" spans="2:5" ht="15">
      <c r="B969"/>
      <c r="C969"/>
      <c r="D969"/>
      <c r="E969"/>
    </row>
    <row r="970" spans="2:5" ht="15">
      <c r="B970"/>
      <c r="C970"/>
      <c r="D970"/>
      <c r="E970"/>
    </row>
    <row r="971" spans="2:5" ht="15">
      <c r="B971"/>
      <c r="C971"/>
      <c r="D971"/>
      <c r="E971"/>
    </row>
    <row r="972" spans="2:5" ht="15">
      <c r="B972"/>
      <c r="C972"/>
      <c r="D972"/>
      <c r="E972"/>
    </row>
    <row r="973" spans="2:5" ht="15">
      <c r="B973"/>
      <c r="C973"/>
      <c r="D973"/>
      <c r="E973"/>
    </row>
    <row r="974" spans="2:5" ht="15">
      <c r="B974"/>
      <c r="C974"/>
      <c r="D974"/>
      <c r="E974"/>
    </row>
    <row r="975" spans="2:5" ht="15">
      <c r="B975"/>
      <c r="C975"/>
      <c r="D975"/>
      <c r="E975"/>
    </row>
    <row r="976" spans="2:5" ht="15">
      <c r="B976"/>
      <c r="C976"/>
      <c r="D976"/>
      <c r="E976"/>
    </row>
    <row r="977" spans="2:5" ht="15">
      <c r="B977"/>
      <c r="C977"/>
      <c r="D977"/>
      <c r="E977"/>
    </row>
    <row r="978" spans="2:5" ht="15">
      <c r="B978"/>
      <c r="C978"/>
      <c r="D978"/>
      <c r="E978"/>
    </row>
    <row r="979" spans="2:5" ht="15">
      <c r="B979"/>
      <c r="C979"/>
      <c r="D979"/>
      <c r="E979"/>
    </row>
    <row r="980" spans="2:5" ht="15">
      <c r="B980"/>
      <c r="C980"/>
      <c r="D980"/>
      <c r="E980"/>
    </row>
    <row r="981" spans="2:5" ht="15">
      <c r="B981"/>
      <c r="C981"/>
      <c r="D981"/>
      <c r="E981"/>
    </row>
    <row r="982" spans="2:5" ht="15">
      <c r="B982"/>
      <c r="C982"/>
      <c r="D982"/>
      <c r="E982"/>
    </row>
    <row r="983" spans="2:5" ht="15">
      <c r="B983"/>
      <c r="C983"/>
      <c r="D983"/>
      <c r="E983"/>
    </row>
    <row r="984" spans="2:5" ht="15">
      <c r="B984"/>
      <c r="C984"/>
      <c r="D984"/>
      <c r="E984"/>
    </row>
    <row r="985" spans="2:5" ht="15">
      <c r="B985"/>
      <c r="C985"/>
      <c r="D985"/>
      <c r="E985"/>
    </row>
    <row r="986" spans="2:5" ht="15">
      <c r="B986"/>
      <c r="C986"/>
      <c r="D986"/>
      <c r="E986"/>
    </row>
    <row r="987" spans="2:5" ht="15">
      <c r="B987"/>
      <c r="C987"/>
      <c r="D987"/>
      <c r="E987"/>
    </row>
    <row r="988" spans="2:5" ht="15">
      <c r="B988"/>
      <c r="C988"/>
      <c r="D988"/>
      <c r="E988"/>
    </row>
    <row r="989" spans="2:5" ht="15">
      <c r="B989"/>
      <c r="C989"/>
      <c r="D989"/>
      <c r="E989"/>
    </row>
    <row r="990" spans="2:5" ht="15">
      <c r="B990"/>
      <c r="C990"/>
      <c r="D990"/>
      <c r="E990"/>
    </row>
    <row r="991" spans="2:5" ht="15">
      <c r="B991"/>
      <c r="C991"/>
      <c r="D991"/>
      <c r="E991"/>
    </row>
    <row r="992" spans="2:5" ht="15">
      <c r="B992"/>
      <c r="C992"/>
      <c r="D992"/>
      <c r="E992"/>
    </row>
    <row r="993" spans="2:5" ht="15">
      <c r="B993"/>
      <c r="C993"/>
      <c r="D993"/>
      <c r="E993"/>
    </row>
    <row r="994" spans="2:5" ht="15">
      <c r="B994"/>
      <c r="C994"/>
      <c r="D994"/>
      <c r="E994"/>
    </row>
    <row r="995" spans="2:5" ht="15">
      <c r="B995"/>
      <c r="C995"/>
      <c r="D995"/>
      <c r="E995"/>
    </row>
    <row r="996" spans="2:5" ht="15">
      <c r="B996"/>
      <c r="C996"/>
      <c r="D996"/>
      <c r="E996"/>
    </row>
    <row r="997" spans="2:5" ht="15">
      <c r="B997"/>
      <c r="C997"/>
      <c r="D997"/>
      <c r="E997"/>
    </row>
    <row r="998" spans="2:5" ht="15">
      <c r="B998"/>
      <c r="C998"/>
      <c r="D998"/>
      <c r="E998"/>
    </row>
    <row r="999" spans="2:5" ht="15">
      <c r="B999"/>
      <c r="C999"/>
      <c r="D999"/>
      <c r="E999"/>
    </row>
    <row r="1000" spans="2:5" ht="15">
      <c r="B1000"/>
      <c r="C1000"/>
      <c r="D1000"/>
      <c r="E1000"/>
    </row>
    <row r="1001" spans="2:5" ht="15">
      <c r="B1001"/>
      <c r="C1001"/>
      <c r="D1001"/>
      <c r="E1001"/>
    </row>
    <row r="1002" spans="2:5" ht="15">
      <c r="B1002"/>
      <c r="C1002"/>
      <c r="D1002"/>
      <c r="E1002"/>
    </row>
    <row r="1003" spans="2:5" ht="15">
      <c r="B1003"/>
      <c r="C1003"/>
      <c r="D1003"/>
      <c r="E1003"/>
    </row>
    <row r="1004" spans="2:5" ht="15">
      <c r="B1004"/>
      <c r="C1004"/>
      <c r="D1004"/>
      <c r="E1004"/>
    </row>
    <row r="1005" spans="2:5" ht="15">
      <c r="B1005"/>
      <c r="C1005"/>
      <c r="D1005"/>
      <c r="E1005"/>
    </row>
    <row r="1006" spans="2:5" ht="15">
      <c r="B1006"/>
      <c r="C1006"/>
      <c r="D1006"/>
      <c r="E1006"/>
    </row>
    <row r="1007" spans="2:5" ht="15">
      <c r="B1007"/>
      <c r="C1007"/>
      <c r="D1007"/>
      <c r="E1007"/>
    </row>
    <row r="1008" spans="2:5" ht="15">
      <c r="B1008"/>
      <c r="C1008"/>
      <c r="D1008"/>
      <c r="E1008"/>
    </row>
    <row r="1009" spans="2:5" ht="15">
      <c r="B1009"/>
      <c r="C1009"/>
      <c r="D1009"/>
      <c r="E1009"/>
    </row>
    <row r="1010" spans="2:5" ht="15">
      <c r="B1010"/>
      <c r="C1010"/>
      <c r="D1010"/>
      <c r="E1010"/>
    </row>
    <row r="1011" spans="2:5" ht="15">
      <c r="B1011" s="16">
        <f>B1010+B$4</f>
        <v>0.1</v>
      </c>
      <c r="C1011" s="16">
        <f>-(E1010*B$2+D1010*B$3*2*SQRT(B$1*B$2))/B$1</f>
        <v>0</v>
      </c>
      <c r="D1011" s="16">
        <f>D1010+C1011*B$4</f>
        <v>0</v>
      </c>
      <c r="E1011" s="16">
        <f>E1010+D1011*B$4</f>
        <v>0</v>
      </c>
    </row>
    <row r="1012" spans="2:5" ht="15">
      <c r="B1012" s="16">
        <f>B1011+B$4</f>
        <v>0.2</v>
      </c>
      <c r="C1012" s="16">
        <f>-(E1011*B$2+D1011*B$3*2*SQRT(B$1*B$2))/B$1</f>
        <v>0</v>
      </c>
      <c r="D1012" s="16">
        <f>D1011+C1012*B$4</f>
        <v>0</v>
      </c>
      <c r="E1012" s="16">
        <f>E1011+D1012*B$4</f>
        <v>0</v>
      </c>
    </row>
    <row r="1013" spans="2:5" ht="15">
      <c r="B1013" s="16">
        <f>B1012+B$4</f>
        <v>0.30000000000000004</v>
      </c>
      <c r="C1013" s="16">
        <f>-(E1012*B$2+D1012*B$3*2*SQRT(B$1*B$2))/B$1</f>
        <v>0</v>
      </c>
      <c r="D1013" s="16">
        <f>D1012+C1013*B$4</f>
        <v>0</v>
      </c>
      <c r="E1013" s="16">
        <f>E1012+D1013*B$4</f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W1015"/>
  <sheetViews>
    <sheetView zoomScale="130" zoomScaleNormal="130" workbookViewId="0" topLeftCell="A1">
      <selection activeCell="I8" sqref="I8"/>
    </sheetView>
  </sheetViews>
  <sheetFormatPr defaultColWidth="9.140625" defaultRowHeight="12.75"/>
  <cols>
    <col min="1" max="1" width="22.57421875" style="2" bestFit="1" customWidth="1"/>
    <col min="2" max="2" width="12.57421875" style="2" bestFit="1" customWidth="1"/>
    <col min="3" max="9" width="9.140625" style="2" customWidth="1"/>
    <col min="10" max="10" width="9.7109375" style="2" bestFit="1" customWidth="1"/>
    <col min="11" max="17" width="9.140625" style="2" customWidth="1"/>
    <col min="18" max="21" width="9.140625" style="39" customWidth="1"/>
    <col min="22" max="22" width="10.8515625" style="39" customWidth="1"/>
    <col min="23" max="30" width="9.140625" style="39" customWidth="1"/>
    <col min="31" max="16384" width="9.140625" style="45" customWidth="1"/>
  </cols>
  <sheetData>
    <row r="1" spans="1:3" ht="23.25">
      <c r="A1" s="19" t="s">
        <v>2</v>
      </c>
      <c r="B1" s="20">
        <v>1</v>
      </c>
      <c r="C1" s="1"/>
    </row>
    <row r="2" spans="1:5" ht="23.25">
      <c r="A2" s="21" t="s">
        <v>3</v>
      </c>
      <c r="B2" s="22">
        <v>1.2</v>
      </c>
      <c r="C2" s="4"/>
      <c r="D2" s="5"/>
      <c r="E2" s="5"/>
    </row>
    <row r="3" spans="1:5" ht="23.25">
      <c r="A3" s="55" t="s">
        <v>27</v>
      </c>
      <c r="B3" s="24">
        <v>0.1</v>
      </c>
      <c r="C3" s="13"/>
      <c r="D3" s="14"/>
      <c r="E3" s="5"/>
    </row>
    <row r="4" spans="1:5" ht="24" thickBot="1">
      <c r="A4" s="25" t="s">
        <v>5</v>
      </c>
      <c r="B4" s="26">
        <v>0.1</v>
      </c>
      <c r="C4" s="4"/>
      <c r="D4" s="5"/>
      <c r="E4" s="5"/>
    </row>
    <row r="5" spans="1:3" ht="23.25">
      <c r="A5" s="46"/>
      <c r="B5" s="46"/>
      <c r="C5" s="4"/>
    </row>
    <row r="6" spans="1:2" ht="20.25">
      <c r="A6" s="1"/>
      <c r="B6" s="4"/>
    </row>
    <row r="7" spans="1:17" ht="20.25">
      <c r="A7" s="47"/>
      <c r="B7" s="1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0.25">
      <c r="A8" s="48"/>
      <c r="B8" s="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0.25">
      <c r="A9" s="4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0.25">
      <c r="A10" s="47"/>
      <c r="B10" s="68"/>
      <c r="C10" s="70" t="s">
        <v>33</v>
      </c>
      <c r="D10" s="70" t="s">
        <v>34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">
      <c r="A11" s="73" t="s">
        <v>39</v>
      </c>
      <c r="B11" s="72" t="s">
        <v>36</v>
      </c>
      <c r="C11" s="71">
        <f>-B4</f>
        <v>-0.1</v>
      </c>
      <c r="D11" s="71">
        <v>-0.4</v>
      </c>
      <c r="E11" s="2" t="s"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">
      <c r="A12" s="73" t="s">
        <v>39</v>
      </c>
      <c r="B12" s="72" t="s">
        <v>35</v>
      </c>
      <c r="C12" s="71">
        <f>-2*B4</f>
        <v>-0.2</v>
      </c>
      <c r="D12" s="71">
        <v>-0.4</v>
      </c>
      <c r="E12" s="2" t="s">
        <v>31</v>
      </c>
      <c r="F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">
      <c r="A13" s="31" t="s">
        <v>32</v>
      </c>
      <c r="B13" s="72" t="s">
        <v>37</v>
      </c>
      <c r="C13" s="69">
        <v>31</v>
      </c>
      <c r="D13" s="69">
        <f>D14*(1-B$2*B$4^2/B$1)+(D14-D15)*(1-2*B$3*B$4*SQRT(B$2/B$1))</f>
        <v>0.011200654816384124</v>
      </c>
      <c r="E13" s="2" t="s">
        <v>38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">
      <c r="A14" s="32"/>
      <c r="B14"/>
      <c r="C14">
        <v>30.9</v>
      </c>
      <c r="D14">
        <v>0.010576671604300286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">
      <c r="A15" s="32"/>
      <c r="B15"/>
      <c r="C15">
        <v>30.8</v>
      </c>
      <c r="D15">
        <v>0.0098089483593987</v>
      </c>
      <c r="F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">
      <c r="A16" s="32"/>
      <c r="B16"/>
      <c r="C16">
        <v>30.7</v>
      </c>
      <c r="D16">
        <v>0.008903684394419705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">
      <c r="A17" s="32"/>
      <c r="B17"/>
      <c r="C17">
        <v>30.6</v>
      </c>
      <c r="D17">
        <v>0.00786890534358054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">
      <c r="B18"/>
      <c r="C18">
        <v>30.5</v>
      </c>
      <c r="D18">
        <v>0.006714405606676972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2:17" ht="15">
      <c r="B19"/>
      <c r="C19">
        <v>30.4</v>
      </c>
      <c r="D19">
        <v>0.005451667803328952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ht="15">
      <c r="B20"/>
      <c r="C20">
        <v>30.3</v>
      </c>
      <c r="D20">
        <v>0.004093759710604832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2:17" ht="15">
      <c r="B21"/>
      <c r="C21">
        <v>30.2</v>
      </c>
      <c r="D21">
        <v>0.0026552094441109012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ht="15">
      <c r="B22"/>
      <c r="C22">
        <v>30.1</v>
      </c>
      <c r="D22">
        <v>0.0011518599265851043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ht="15.75" thickBot="1">
      <c r="B23"/>
      <c r="C23">
        <v>30</v>
      </c>
      <c r="D23">
        <v>-0.00039929603446269306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5" ht="15" customHeight="1">
      <c r="B24"/>
      <c r="C24">
        <v>29.9</v>
      </c>
      <c r="D24">
        <v>-0.001980298471015768</v>
      </c>
      <c r="F24" s="17"/>
      <c r="G24" s="37" t="s">
        <v>10</v>
      </c>
      <c r="H24" s="38" t="s">
        <v>11</v>
      </c>
      <c r="I24" s="39"/>
      <c r="M24" s="17"/>
      <c r="N24" s="17"/>
      <c r="O24" s="17"/>
    </row>
    <row r="25" spans="2:22" ht="18.75" thickBot="1">
      <c r="B25"/>
      <c r="C25">
        <v>29.8</v>
      </c>
      <c r="D25">
        <v>-0.003572418937670758</v>
      </c>
      <c r="F25" s="17"/>
      <c r="G25" s="40">
        <f>D14</f>
        <v>0.010576671604300286</v>
      </c>
      <c r="H25" s="41">
        <v>0</v>
      </c>
      <c r="I25" s="39"/>
      <c r="J25" s="44" t="s">
        <v>25</v>
      </c>
      <c r="K25" s="44"/>
      <c r="L25" s="44"/>
      <c r="M25" s="44" t="s">
        <v>23</v>
      </c>
      <c r="N25" s="44"/>
      <c r="O25" s="44"/>
      <c r="P25" s="44" t="s">
        <v>24</v>
      </c>
      <c r="Q25" s="44"/>
      <c r="R25" s="44"/>
      <c r="S25" s="65" t="s">
        <v>28</v>
      </c>
      <c r="T25" s="44"/>
      <c r="U25" s="44"/>
      <c r="V25" s="64" t="s">
        <v>29</v>
      </c>
    </row>
    <row r="26" spans="2:15" ht="15.75" thickBot="1">
      <c r="B26"/>
      <c r="C26">
        <v>29.7</v>
      </c>
      <c r="D26">
        <v>-0.005156373073483222</v>
      </c>
      <c r="F26" s="17"/>
      <c r="G26" s="42"/>
      <c r="H26" s="42"/>
      <c r="I26" s="39"/>
      <c r="L26" s="17"/>
      <c r="M26" s="17"/>
      <c r="N26" s="17"/>
      <c r="O26" s="17"/>
    </row>
    <row r="27" spans="2:23" ht="15">
      <c r="B27"/>
      <c r="C27">
        <v>29.6</v>
      </c>
      <c r="D27">
        <v>-0.006712544745539313</v>
      </c>
      <c r="F27" s="17"/>
      <c r="G27" s="49" t="s">
        <v>22</v>
      </c>
      <c r="H27" s="50">
        <f>G25+1</f>
        <v>1.0105766716043003</v>
      </c>
      <c r="I27" s="39"/>
      <c r="J27" s="27">
        <f>G$25</f>
        <v>0.010576671604300286</v>
      </c>
      <c r="K27" s="28">
        <f>-5*H$37</f>
        <v>-0.4</v>
      </c>
      <c r="L27" s="17"/>
      <c r="M27" s="58">
        <f>-(2*H$28+1)</f>
        <v>-1.4</v>
      </c>
      <c r="N27" s="59">
        <f>3*H$37</f>
        <v>0.24</v>
      </c>
      <c r="O27" s="17"/>
      <c r="P27" s="37">
        <f>-(2*H$28+1)</f>
        <v>-1.4</v>
      </c>
      <c r="Q27" s="38">
        <f>-4*H$37</f>
        <v>-0.32</v>
      </c>
      <c r="S27" s="37">
        <f>-(2*H$28+1)+H$31+H$30</f>
        <v>-0.44999999999999984</v>
      </c>
      <c r="T27" s="38">
        <f>-3*H$37+H$34</f>
        <v>-0.22299999999999998</v>
      </c>
      <c r="V27" s="27">
        <f>G$25</f>
        <v>0.010576671604300286</v>
      </c>
      <c r="W27" s="38">
        <f>-3*H$37</f>
        <v>-0.24</v>
      </c>
    </row>
    <row r="28" spans="2:23" ht="15">
      <c r="B28"/>
      <c r="C28">
        <v>29.5</v>
      </c>
      <c r="D28">
        <v>-0.00822121928370849</v>
      </c>
      <c r="F28" s="17"/>
      <c r="G28" s="51" t="s">
        <v>12</v>
      </c>
      <c r="H28" s="52">
        <f>0.2</f>
        <v>0.2</v>
      </c>
      <c r="I28" s="39"/>
      <c r="J28" s="56">
        <f>G$25</f>
        <v>0.010576671604300286</v>
      </c>
      <c r="K28" s="57">
        <f>5*H$37</f>
        <v>0.4</v>
      </c>
      <c r="L28" s="17"/>
      <c r="M28" s="60">
        <f>-(H$28+1)</f>
        <v>-1.2</v>
      </c>
      <c r="N28" s="61">
        <f>3*H$37</f>
        <v>0.24</v>
      </c>
      <c r="O28" s="17"/>
      <c r="P28" s="66">
        <f>-(2*H$28+1)</f>
        <v>-1.4</v>
      </c>
      <c r="Q28" s="67">
        <f>4*H$37</f>
        <v>0.32</v>
      </c>
      <c r="S28" s="66">
        <f>-(2*H$28+1)+2*H$31+H$30</f>
        <v>-0.3999999999999998</v>
      </c>
      <c r="T28" s="67">
        <f>-3*H$37+H$34</f>
        <v>-0.22299999999999998</v>
      </c>
      <c r="V28" s="56">
        <f>G$25-H$32</f>
        <v>-0.8394233283956997</v>
      </c>
      <c r="W28" s="67">
        <f>-3*H$37</f>
        <v>-0.24</v>
      </c>
    </row>
    <row r="29" spans="2:23" ht="15">
      <c r="B29"/>
      <c r="C29">
        <v>29.4</v>
      </c>
      <c r="D29">
        <v>-0.00966282314870702</v>
      </c>
      <c r="F29" s="17"/>
      <c r="G29" s="51" t="s">
        <v>13</v>
      </c>
      <c r="H29" s="52">
        <f>0.2*B1</f>
        <v>0.2</v>
      </c>
      <c r="I29" s="39"/>
      <c r="J29" s="56">
        <f>G$25+H$29</f>
        <v>0.2105766716043003</v>
      </c>
      <c r="K29" s="57">
        <f>5*H$37</f>
        <v>0.4</v>
      </c>
      <c r="L29" s="17"/>
      <c r="M29" s="60">
        <f>-(H$28+1)+H$27/12</f>
        <v>-1.1157852773663082</v>
      </c>
      <c r="N29" s="61">
        <f>3*H$37-H$35</f>
        <v>0.11499999999999999</v>
      </c>
      <c r="O29" s="17"/>
      <c r="P29" s="66"/>
      <c r="Q29" s="67"/>
      <c r="S29" s="66">
        <f>-(2*H$28+1)+H$31+H$30</f>
        <v>-0.44999999999999984</v>
      </c>
      <c r="T29" s="67">
        <f>-3*H$37+H$36/2+H$34</f>
        <v>-0.17335373620529687</v>
      </c>
      <c r="V29" s="56">
        <f>G$25-H$32</f>
        <v>-0.8394233283956997</v>
      </c>
      <c r="W29" s="67">
        <f>-3*H$37+H$36/2</f>
        <v>-0.1903537362052969</v>
      </c>
    </row>
    <row r="30" spans="2:23" ht="15">
      <c r="B30"/>
      <c r="C30">
        <v>29.3</v>
      </c>
      <c r="D30">
        <v>-0.011018167237137654</v>
      </c>
      <c r="F30" s="17"/>
      <c r="G30" s="51" t="s">
        <v>14</v>
      </c>
      <c r="H30" s="52">
        <v>0.9</v>
      </c>
      <c r="I30" s="39"/>
      <c r="J30" s="56">
        <f>G$25+H$29</f>
        <v>0.2105766716043003</v>
      </c>
      <c r="K30" s="57">
        <f>-5*H$37</f>
        <v>-0.4</v>
      </c>
      <c r="L30" s="17"/>
      <c r="M30" s="60">
        <f>-(H$28+1)+2*H$27/12</f>
        <v>-1.0315705547326166</v>
      </c>
      <c r="N30" s="61">
        <f>3*H$37</f>
        <v>0.24</v>
      </c>
      <c r="O30" s="17"/>
      <c r="P30" s="66">
        <f>-(2*H$28+1)</f>
        <v>-1.4</v>
      </c>
      <c r="Q30" s="67">
        <f>-4*H$37</f>
        <v>-0.32</v>
      </c>
      <c r="S30" s="66">
        <f>-(2*H$28+1)+H$31</f>
        <v>-1.3499999999999999</v>
      </c>
      <c r="T30" s="67">
        <f>-3*H$37+H$36/2+H$34</f>
        <v>-0.17335373620529687</v>
      </c>
      <c r="V30" s="56">
        <f>G$25-H$32-H$33</f>
        <v>-0.9394233283956996</v>
      </c>
      <c r="W30" s="67">
        <f>-3*H$37+H$36/2</f>
        <v>-0.1903537362052969</v>
      </c>
    </row>
    <row r="31" spans="2:23" ht="15">
      <c r="B31"/>
      <c r="C31">
        <v>29.2</v>
      </c>
      <c r="D31">
        <v>-0.012268690919912648</v>
      </c>
      <c r="F31" s="17"/>
      <c r="G31" s="51" t="s">
        <v>15</v>
      </c>
      <c r="H31" s="52">
        <v>0.05</v>
      </c>
      <c r="I31" s="39"/>
      <c r="J31" s="56">
        <f>G$25</f>
        <v>0.010576671604300286</v>
      </c>
      <c r="K31" s="57">
        <f>-5*H$37</f>
        <v>-0.4</v>
      </c>
      <c r="L31" s="17"/>
      <c r="M31" s="60">
        <f>-(H$28+1)+3*H$27/12</f>
        <v>-0.9473558320989248</v>
      </c>
      <c r="N31" s="61">
        <f>3*H$37-H$35</f>
        <v>0.11499999999999999</v>
      </c>
      <c r="O31" s="17"/>
      <c r="P31" s="66">
        <f>-(2*H$28+1)-H$37</f>
        <v>-1.48</v>
      </c>
      <c r="Q31" s="67">
        <f>-3*H$37</f>
        <v>-0.24</v>
      </c>
      <c r="S31" s="66">
        <f>-(2*H$28+1)</f>
        <v>-1.4</v>
      </c>
      <c r="T31" s="67">
        <f>-3*H$37</f>
        <v>-0.24</v>
      </c>
      <c r="V31" s="56">
        <f>G$25-H$32-H$33</f>
        <v>-0.9394233283956996</v>
      </c>
      <c r="W31" s="67">
        <f>-3*H$37-H$36/2</f>
        <v>-0.2896462637947031</v>
      </c>
    </row>
    <row r="32" spans="2:23" ht="15">
      <c r="B32"/>
      <c r="C32">
        <v>29.1</v>
      </c>
      <c r="D32">
        <v>-0.013396703836430043</v>
      </c>
      <c r="F32" s="17"/>
      <c r="G32" s="51" t="s">
        <v>16</v>
      </c>
      <c r="H32" s="52">
        <v>0.85</v>
      </c>
      <c r="I32" s="39"/>
      <c r="J32" s="56">
        <f>G$25+H$29</f>
        <v>0.2105766716043003</v>
      </c>
      <c r="K32" s="57">
        <f>5*H$37</f>
        <v>0.4</v>
      </c>
      <c r="L32" s="17"/>
      <c r="M32" s="60">
        <f>-(H$28+1)+4*H$27/12</f>
        <v>-0.8631411094652333</v>
      </c>
      <c r="N32" s="61">
        <f>3*H$37</f>
        <v>0.24</v>
      </c>
      <c r="O32" s="17"/>
      <c r="P32" s="66"/>
      <c r="Q32" s="67"/>
      <c r="S32" s="66">
        <f>S30</f>
        <v>-1.3499999999999999</v>
      </c>
      <c r="T32" s="67">
        <f>-3*H$37-H$36/2-H$34</f>
        <v>-0.3066462637947031</v>
      </c>
      <c r="V32" s="66">
        <f>G$25-H$32</f>
        <v>-0.8394233283956997</v>
      </c>
      <c r="W32" s="67">
        <f>-3*H$37-H$36/2</f>
        <v>-0.2896462637947031</v>
      </c>
    </row>
    <row r="33" spans="2:23" ht="15.75" thickBot="1">
      <c r="B33"/>
      <c r="C33">
        <v>29</v>
      </c>
      <c r="D33">
        <v>-0.014385622427709474</v>
      </c>
      <c r="F33" s="17"/>
      <c r="G33" s="51" t="s">
        <v>17</v>
      </c>
      <c r="H33" s="52">
        <v>0.1</v>
      </c>
      <c r="I33" s="39"/>
      <c r="J33" s="56"/>
      <c r="K33" s="57"/>
      <c r="L33" s="17"/>
      <c r="M33" s="60">
        <f>-(H$28+1)+5*H$27/12</f>
        <v>-0.7789263868315415</v>
      </c>
      <c r="N33" s="61">
        <f>3*H$37-H$35</f>
        <v>0.11499999999999999</v>
      </c>
      <c r="O33" s="17"/>
      <c r="P33" s="66">
        <f>-(2*H$28+1)</f>
        <v>-1.4</v>
      </c>
      <c r="Q33" s="67">
        <f>-3*H$37</f>
        <v>-0.24</v>
      </c>
      <c r="S33" s="66">
        <f>S29</f>
        <v>-0.44999999999999984</v>
      </c>
      <c r="T33" s="67">
        <f>-3*H$37-H$36/2-H$34</f>
        <v>-0.3066462637947031</v>
      </c>
      <c r="V33" s="40">
        <f>G$25-H$32</f>
        <v>-0.8394233283956997</v>
      </c>
      <c r="W33" s="41">
        <f>-3*H$37</f>
        <v>-0.24</v>
      </c>
    </row>
    <row r="34" spans="2:20" ht="15">
      <c r="B34"/>
      <c r="C34">
        <v>28.9</v>
      </c>
      <c r="D34">
        <v>-0.015220198188665294</v>
      </c>
      <c r="F34" s="17"/>
      <c r="G34" s="51" t="s">
        <v>18</v>
      </c>
      <c r="H34" s="52">
        <v>0.017</v>
      </c>
      <c r="I34" s="39"/>
      <c r="J34" s="56">
        <f>G$25</f>
        <v>0.010576671604300286</v>
      </c>
      <c r="K34" s="57">
        <f>5*H$37</f>
        <v>0.4</v>
      </c>
      <c r="L34" s="17"/>
      <c r="M34" s="60">
        <f>-(H$28+1)+6*H$27/12</f>
        <v>-0.6947116641978498</v>
      </c>
      <c r="N34" s="61">
        <f>3*H$37</f>
        <v>0.24</v>
      </c>
      <c r="O34" s="17"/>
      <c r="P34" s="66">
        <f>-(2*H$28+1)-H$37</f>
        <v>-1.48</v>
      </c>
      <c r="Q34" s="67">
        <f>-2*H$37</f>
        <v>-0.16</v>
      </c>
      <c r="S34" s="66">
        <f>S28</f>
        <v>-0.3999999999999998</v>
      </c>
      <c r="T34" s="67">
        <f>-3*H$37-H$34</f>
        <v>-0.257</v>
      </c>
    </row>
    <row r="35" spans="2:20" ht="15.75" thickBot="1">
      <c r="B35"/>
      <c r="C35">
        <v>28.8</v>
      </c>
      <c r="D35">
        <v>-0.01588673465364796</v>
      </c>
      <c r="F35" s="17"/>
      <c r="G35" s="51" t="s">
        <v>19</v>
      </c>
      <c r="H35" s="52">
        <f>0.15/B2</f>
        <v>0.125</v>
      </c>
      <c r="I35" s="39"/>
      <c r="J35" s="29">
        <f>G$25+H$29</f>
        <v>0.2105766716043003</v>
      </c>
      <c r="K35" s="30">
        <f>-5*H$37</f>
        <v>-0.4</v>
      </c>
      <c r="L35" s="17"/>
      <c r="M35" s="60">
        <f>-(H$28+1)+7*H$27/12</f>
        <v>-0.6104969415641581</v>
      </c>
      <c r="N35" s="61">
        <f>3*H$37-H$35</f>
        <v>0.11499999999999999</v>
      </c>
      <c r="O35" s="17"/>
      <c r="P35" s="66"/>
      <c r="Q35" s="67"/>
      <c r="S35" s="40">
        <f>S27</f>
        <v>-0.44999999999999984</v>
      </c>
      <c r="T35" s="41">
        <f>-3*H$37-H$34</f>
        <v>-0.257</v>
      </c>
    </row>
    <row r="36" spans="2:17" ht="15">
      <c r="B36"/>
      <c r="C36">
        <v>28.7</v>
      </c>
      <c r="D36">
        <v>-0.01637329020073153</v>
      </c>
      <c r="F36" s="17"/>
      <c r="G36" s="51" t="s">
        <v>20</v>
      </c>
      <c r="H36" s="52">
        <f>0.3*SQRT(B3)*(B$1*B$2)^(1/4)</f>
        <v>0.0992925275894062</v>
      </c>
      <c r="I36" s="39"/>
      <c r="L36" s="17"/>
      <c r="M36" s="60">
        <f>-(H$28+1)+8*H$27/12</f>
        <v>-0.5262822189304664</v>
      </c>
      <c r="N36" s="61">
        <f>3*H$37</f>
        <v>0.24</v>
      </c>
      <c r="O36" s="17"/>
      <c r="P36" s="66">
        <f>-(2*H$28+1)</f>
        <v>-1.4</v>
      </c>
      <c r="Q36" s="67">
        <f>-2*H$37</f>
        <v>-0.16</v>
      </c>
    </row>
    <row r="37" spans="2:17" ht="15.75" thickBot="1">
      <c r="B37"/>
      <c r="C37">
        <v>28.6</v>
      </c>
      <c r="D37">
        <v>-0.016669863868927645</v>
      </c>
      <c r="F37" s="17"/>
      <c r="G37" s="53" t="s">
        <v>21</v>
      </c>
      <c r="H37" s="54">
        <v>0.08</v>
      </c>
      <c r="I37" s="39"/>
      <c r="L37" s="17"/>
      <c r="M37" s="60">
        <f>-(H$28+1)+9*H$27/12</f>
        <v>-0.4420674962967748</v>
      </c>
      <c r="N37" s="61">
        <f>3*H$37-H$35</f>
        <v>0.11499999999999999</v>
      </c>
      <c r="O37" s="17"/>
      <c r="P37" s="66">
        <f>-(2*H$28+1)-H$37</f>
        <v>-1.48</v>
      </c>
      <c r="Q37" s="67">
        <f>-1*H$37</f>
        <v>-0.08</v>
      </c>
    </row>
    <row r="38" spans="2:17" ht="15">
      <c r="B38"/>
      <c r="C38">
        <v>28.5</v>
      </c>
      <c r="D38">
        <v>-0.016768561528067993</v>
      </c>
      <c r="F38" s="17"/>
      <c r="G38" s="39"/>
      <c r="H38" s="39"/>
      <c r="I38" s="39"/>
      <c r="L38" s="17"/>
      <c r="M38" s="60">
        <f>-(H$28+1)+10*H$27/12</f>
        <v>-0.357852773663083</v>
      </c>
      <c r="N38" s="61">
        <f>3*H$37</f>
        <v>0.24</v>
      </c>
      <c r="O38" s="17"/>
      <c r="P38" s="66"/>
      <c r="Q38" s="67"/>
    </row>
    <row r="39" spans="2:17" ht="15">
      <c r="B39"/>
      <c r="C39">
        <v>28.4</v>
      </c>
      <c r="D39">
        <v>-0.016663739922557444</v>
      </c>
      <c r="F39" s="17"/>
      <c r="G39" s="39"/>
      <c r="H39" s="39"/>
      <c r="I39" s="39"/>
      <c r="L39" s="17"/>
      <c r="M39" s="60">
        <f>-(H$28+1)+11*H$27/12</f>
        <v>-0.2736380510293913</v>
      </c>
      <c r="N39" s="61">
        <f>3*H$37-H$35</f>
        <v>0.11499999999999999</v>
      </c>
      <c r="P39" s="66">
        <f>-(2*H$28+1)</f>
        <v>-1.4</v>
      </c>
      <c r="Q39" s="67">
        <f>-1*H$37</f>
        <v>-0.08</v>
      </c>
    </row>
    <row r="40" spans="2:17" ht="15">
      <c r="B40"/>
      <c r="C40">
        <v>28.3</v>
      </c>
      <c r="D40">
        <v>-0.01635212632613681</v>
      </c>
      <c r="F40" s="17"/>
      <c r="G40" s="39"/>
      <c r="H40" s="39"/>
      <c r="I40" s="39"/>
      <c r="L40" s="17"/>
      <c r="M40" s="60">
        <f>-(H$28+1)+12*H$27/12</f>
        <v>-0.18942332839569964</v>
      </c>
      <c r="N40" s="61">
        <f>3*H$37</f>
        <v>0.24</v>
      </c>
      <c r="O40" s="17"/>
      <c r="P40" s="66">
        <f>-(2*H$28+1)-H$37</f>
        <v>-1.48</v>
      </c>
      <c r="Q40" s="67">
        <v>0</v>
      </c>
    </row>
    <row r="41" spans="2:17" ht="15.75" thickBot="1">
      <c r="B41"/>
      <c r="C41">
        <v>28.2</v>
      </c>
      <c r="D41">
        <v>-0.01583291179333043</v>
      </c>
      <c r="F41" s="17"/>
      <c r="G41" s="39"/>
      <c r="H41" s="39"/>
      <c r="I41" s="39"/>
      <c r="L41" s="17"/>
      <c r="M41" s="62">
        <f>-1+H$27</f>
        <v>0.010576671604300314</v>
      </c>
      <c r="N41" s="63">
        <f>3*H$37</f>
        <v>0.24</v>
      </c>
      <c r="O41" s="17"/>
      <c r="P41" s="66"/>
      <c r="Q41" s="67"/>
    </row>
    <row r="42" spans="2:17" ht="15">
      <c r="B42"/>
      <c r="C42">
        <v>28.1</v>
      </c>
      <c r="D42">
        <v>-0.015107816272070484</v>
      </c>
      <c r="F42" s="17"/>
      <c r="G42" s="39"/>
      <c r="H42" s="39"/>
      <c r="I42" s="39"/>
      <c r="L42" s="17"/>
      <c r="M42" s="17"/>
      <c r="N42" s="43"/>
      <c r="O42" s="17"/>
      <c r="P42" s="66">
        <f>-(2*H$28+1)</f>
        <v>-1.4</v>
      </c>
      <c r="Q42" s="67">
        <f>0</f>
        <v>0</v>
      </c>
    </row>
    <row r="43" spans="2:17" ht="15">
      <c r="B43"/>
      <c r="C43">
        <v>28</v>
      </c>
      <c r="D43">
        <v>-0.01418112414834461</v>
      </c>
      <c r="F43" s="17"/>
      <c r="G43" s="39"/>
      <c r="H43" s="39"/>
      <c r="I43" s="39"/>
      <c r="L43" s="17"/>
      <c r="M43" s="17"/>
      <c r="N43" s="17"/>
      <c r="O43" s="17"/>
      <c r="P43" s="66">
        <f>-(2*H$28+1)-H$37</f>
        <v>-1.48</v>
      </c>
      <c r="Q43" s="67">
        <f>1*H$37</f>
        <v>0.08</v>
      </c>
    </row>
    <row r="44" spans="2:17" ht="15">
      <c r="B44"/>
      <c r="C44">
        <v>27.9</v>
      </c>
      <c r="D44">
        <v>-0.013059689124464379</v>
      </c>
      <c r="F44" s="17"/>
      <c r="G44" s="39"/>
      <c r="H44" s="39"/>
      <c r="I44" s="39"/>
      <c r="L44" s="17"/>
      <c r="M44" s="17"/>
      <c r="N44" s="17"/>
      <c r="O44" s="17"/>
      <c r="P44" s="66"/>
      <c r="Q44" s="67"/>
    </row>
    <row r="45" spans="2:17" ht="15">
      <c r="B45"/>
      <c r="C45">
        <v>27.8</v>
      </c>
      <c r="D45">
        <v>-0.011752907684187833</v>
      </c>
      <c r="F45" s="17"/>
      <c r="G45" s="39"/>
      <c r="H45" s="39"/>
      <c r="I45" s="39"/>
      <c r="L45" s="17"/>
      <c r="M45" s="17"/>
      <c r="N45" s="17"/>
      <c r="O45" s="17"/>
      <c r="P45" s="66">
        <f>-(2*H$28+1)</f>
        <v>-1.4</v>
      </c>
      <c r="Q45" s="67">
        <f>1*H$37</f>
        <v>0.08</v>
      </c>
    </row>
    <row r="46" spans="2:17" ht="15">
      <c r="B46"/>
      <c r="C46">
        <v>27.7</v>
      </c>
      <c r="D46">
        <v>-0.010272660766603495</v>
      </c>
      <c r="F46" s="17"/>
      <c r="G46" s="39"/>
      <c r="H46" s="39"/>
      <c r="I46" s="39"/>
      <c r="L46" s="17"/>
      <c r="M46" s="17"/>
      <c r="N46" s="17"/>
      <c r="O46" s="17"/>
      <c r="P46" s="66">
        <f>-(2*H$28+1)-H$37</f>
        <v>-1.48</v>
      </c>
      <c r="Q46" s="67">
        <f>2*H$37</f>
        <v>0.16</v>
      </c>
    </row>
    <row r="47" spans="2:17" ht="15">
      <c r="B47"/>
      <c r="C47">
        <v>27.6</v>
      </c>
      <c r="D47">
        <v>-0.008633223652254307</v>
      </c>
      <c r="F47" s="17"/>
      <c r="G47" s="39"/>
      <c r="H47" s="39"/>
      <c r="I47" s="39"/>
      <c r="L47" s="17"/>
      <c r="M47" s="17"/>
      <c r="N47" s="17"/>
      <c r="O47" s="17"/>
      <c r="P47" s="66"/>
      <c r="Q47" s="67"/>
    </row>
    <row r="48" spans="2:17" ht="15">
      <c r="B48"/>
      <c r="C48">
        <v>27.5</v>
      </c>
      <c r="D48">
        <v>-0.006851144455055405</v>
      </c>
      <c r="F48" s="17"/>
      <c r="G48" s="39"/>
      <c r="H48" s="39"/>
      <c r="I48" s="39"/>
      <c r="L48" s="17"/>
      <c r="M48" s="17"/>
      <c r="N48" s="17"/>
      <c r="O48" s="17"/>
      <c r="P48" s="66">
        <f>-(2*H$28+1)</f>
        <v>-1.4</v>
      </c>
      <c r="Q48" s="67">
        <f>2*H$37</f>
        <v>0.16</v>
      </c>
    </row>
    <row r="49" spans="2:17" ht="15">
      <c r="B49"/>
      <c r="C49">
        <v>27.4</v>
      </c>
      <c r="D49">
        <v>-0.0049450920075442455</v>
      </c>
      <c r="F49" s="17"/>
      <c r="G49" s="39"/>
      <c r="H49" s="39"/>
      <c r="I49" s="39"/>
      <c r="L49" s="17"/>
      <c r="M49" s="17"/>
      <c r="N49" s="17"/>
      <c r="O49" s="17"/>
      <c r="P49" s="66">
        <f>-(2*H$28+1)-H$37</f>
        <v>-1.48</v>
      </c>
      <c r="Q49" s="67">
        <f>3*H$37</f>
        <v>0.24</v>
      </c>
    </row>
    <row r="50" spans="2:17" ht="15">
      <c r="B50"/>
      <c r="C50">
        <v>27.3</v>
      </c>
      <c r="D50">
        <v>-0.002935674320149108</v>
      </c>
      <c r="F50" s="17"/>
      <c r="G50" s="39"/>
      <c r="H50" s="39"/>
      <c r="I50" s="39"/>
      <c r="L50" s="17"/>
      <c r="M50" s="17"/>
      <c r="N50" s="17"/>
      <c r="O50" s="17"/>
      <c r="P50" s="66"/>
      <c r="Q50" s="67"/>
    </row>
    <row r="51" spans="2:17" ht="15">
      <c r="B51"/>
      <c r="C51">
        <v>27.2</v>
      </c>
      <c r="D51">
        <v>-0.00084522918263034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6">
        <f>-(2*H$28+1)</f>
        <v>-1.4</v>
      </c>
      <c r="Q51" s="67">
        <f>3*H$37</f>
        <v>0.24</v>
      </c>
    </row>
    <row r="52" spans="2:17" ht="15.75" thickBot="1">
      <c r="B52"/>
      <c r="C52">
        <v>27.1</v>
      </c>
      <c r="D52">
        <v>0.0013024111472431745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0">
        <f>-(2*H$28+1)-H$37</f>
        <v>-1.48</v>
      </c>
      <c r="Q52" s="41">
        <f>4*H$37</f>
        <v>0.32</v>
      </c>
    </row>
    <row r="53" spans="2:17" ht="15">
      <c r="B53"/>
      <c r="C53">
        <v>27</v>
      </c>
      <c r="D53">
        <v>0.0034821788612327126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2:17" ht="15">
      <c r="B54"/>
      <c r="C54">
        <v>26.9</v>
      </c>
      <c r="D54">
        <v>0.0056680504765482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2:17" ht="15">
      <c r="B55"/>
      <c r="C55">
        <v>26.8</v>
      </c>
      <c r="D55">
        <v>0.007833344705866444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2:17" ht="15">
      <c r="B56"/>
      <c r="C56">
        <v>26.7</v>
      </c>
      <c r="D56">
        <v>0.009951035070004275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2:17" ht="15">
      <c r="B57"/>
      <c r="C57">
        <v>26.6</v>
      </c>
      <c r="D57">
        <v>0.011994073748095909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2:17" ht="15">
      <c r="B58"/>
      <c r="C58">
        <v>26.5</v>
      </c>
      <c r="D58">
        <v>0.013935722943739012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17" ht="15">
      <c r="B59"/>
      <c r="C59">
        <v>26.4</v>
      </c>
      <c r="D59">
        <v>0.015749889870000984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2:17" ht="15">
      <c r="B60"/>
      <c r="C60">
        <v>26.3</v>
      </c>
      <c r="D60">
        <v>0.017411461324484026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5">
      <c r="B61"/>
      <c r="C61">
        <v>26.2</v>
      </c>
      <c r="D61">
        <v>0.018896633740433252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5">
      <c r="B62"/>
      <c r="C62">
        <v>26.1</v>
      </c>
      <c r="D62">
        <v>0.020183234563223146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5">
      <c r="B63"/>
      <c r="C63">
        <v>26</v>
      </c>
      <c r="D63">
        <v>0.021251030815011316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2:17" ht="15">
      <c r="B64"/>
      <c r="C64">
        <v>25.9</v>
      </c>
      <c r="D64">
        <v>0.022082020774862175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2:17" ht="15">
      <c r="B65"/>
      <c r="C65">
        <v>25.8</v>
      </c>
      <c r="D65">
        <v>0.022660704817569044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2:17" ht="15">
      <c r="B66"/>
      <c r="C66">
        <v>25.7</v>
      </c>
      <c r="D66">
        <v>0.022974331621470487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2:17" ht="15">
      <c r="B67"/>
      <c r="C67">
        <v>25.6</v>
      </c>
      <c r="D67">
        <v>0.02301311617286147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5">
      <c r="B68"/>
      <c r="C68">
        <v>25.5</v>
      </c>
      <c r="D68">
        <v>0.022770426260601155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2:17" ht="15">
      <c r="B69"/>
      <c r="C69">
        <v>25.4</v>
      </c>
      <c r="D69">
        <v>0.022242934467044433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5">
      <c r="B70"/>
      <c r="C70">
        <v>25.3</v>
      </c>
      <c r="D70">
        <v>0.02143073301768099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2:17" ht="15">
      <c r="B71"/>
      <c r="C71">
        <v>25.2</v>
      </c>
      <c r="D71">
        <v>0.020337409248463084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5">
      <c r="B72"/>
      <c r="C72">
        <v>25.1</v>
      </c>
      <c r="D72">
        <v>0.018970079882778636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2:17" ht="15">
      <c r="B73"/>
      <c r="C73">
        <v>25</v>
      </c>
      <c r="D73">
        <v>0.01733938277488272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5">
      <c r="B74"/>
      <c r="C74">
        <v>24.9</v>
      </c>
      <c r="D74">
        <v>0.015459425268349024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2:17" ht="15">
      <c r="B75"/>
      <c r="C75">
        <v>24.8</v>
      </c>
      <c r="D75">
        <v>0.013347688831312318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2:17" ht="15">
      <c r="B76"/>
      <c r="C76">
        <v>24.7</v>
      </c>
      <c r="D76">
        <v>0.011024890159127925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2:17" ht="15">
      <c r="B77"/>
      <c r="C77">
        <v>24.6</v>
      </c>
      <c r="D77">
        <v>0.008514799473436526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5">
      <c r="B78"/>
      <c r="C78">
        <v>24.5</v>
      </c>
      <c r="D78">
        <v>0.0058440172881002225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2:17" ht="15">
      <c r="B79"/>
      <c r="C79">
        <v>24.4</v>
      </c>
      <c r="D79">
        <v>0.003041711450495332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5">
      <c r="B80"/>
      <c r="C80">
        <v>24.3</v>
      </c>
      <c r="D80">
        <v>0.00013931679453031785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5">
      <c r="B81"/>
      <c r="C81">
        <v>24.2</v>
      </c>
      <c r="D81">
        <v>-0.0028297997471997518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5">
      <c r="B82"/>
      <c r="C82">
        <v>24.1</v>
      </c>
      <c r="D82">
        <v>-0.005830705237155008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2:17" ht="15">
      <c r="B83"/>
      <c r="C83">
        <v>24</v>
      </c>
      <c r="D83">
        <v>-0.008827294239960749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2:17" ht="15">
      <c r="B84"/>
      <c r="C84">
        <v>23.9</v>
      </c>
      <c r="D84">
        <v>-0.01178270552907714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5">
      <c r="B85"/>
      <c r="C85">
        <v>23.8</v>
      </c>
      <c r="D85">
        <v>-0.014659757400201702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2:17" ht="15">
      <c r="B86"/>
      <c r="C86">
        <v>23.7</v>
      </c>
      <c r="D86">
        <v>-0.017421396667417693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2:17" ht="15">
      <c r="B87"/>
      <c r="C87">
        <v>23.6</v>
      </c>
      <c r="D87">
        <v>-0.020031156139935093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ht="15">
      <c r="B88"/>
      <c r="C88">
        <v>23.5</v>
      </c>
      <c r="D88">
        <v>-0.02245361515669778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2:17" ht="15">
      <c r="B89"/>
      <c r="C89">
        <v>23.4</v>
      </c>
      <c r="D89">
        <v>-0.024654857597146963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2:17" ht="15">
      <c r="B90"/>
      <c r="C90">
        <v>23.3</v>
      </c>
      <c r="D90">
        <v>-0.0266029216923671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2:17" ht="15">
      <c r="B91"/>
      <c r="C91">
        <v>23.2</v>
      </c>
      <c r="D91">
        <v>-0.02826823593430458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2:17" ht="15">
      <c r="B92"/>
      <c r="C92">
        <v>23.1</v>
      </c>
      <c r="D92">
        <v>-0.029624035423579605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2:17" ht="15">
      <c r="B93"/>
      <c r="C93">
        <v>23</v>
      </c>
      <c r="D93">
        <v>-0.03064675310963618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2:17" ht="15">
      <c r="B94"/>
      <c r="C94">
        <v>22.9</v>
      </c>
      <c r="D94">
        <v>-0.03131638056078181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2:17" ht="15">
      <c r="B95"/>
      <c r="C95">
        <v>22.8</v>
      </c>
      <c r="D95">
        <v>-0.03161679315538292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2:17" ht="15">
      <c r="B96"/>
      <c r="C96">
        <v>22.7</v>
      </c>
      <c r="D96">
        <v>-0.0315360349075579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2:17" ht="15">
      <c r="B97"/>
      <c r="C97">
        <v>22.6</v>
      </c>
      <c r="D97">
        <v>-0.031066558528726106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2:17" ht="15">
      <c r="B98"/>
      <c r="C98">
        <v>22.5</v>
      </c>
      <c r="D98">
        <v>-0.030205416777045396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2:17" ht="15">
      <c r="B99"/>
      <c r="C99">
        <v>22.4</v>
      </c>
      <c r="D99">
        <v>-0.028954401655976562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2:17" ht="15">
      <c r="B100"/>
      <c r="C100">
        <v>22.3</v>
      </c>
      <c r="D100">
        <v>-0.027320128586014347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2:17" ht="15">
      <c r="B101"/>
      <c r="C101">
        <v>22.2</v>
      </c>
      <c r="D101">
        <v>-0.02531406328431724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2:17" ht="15">
      <c r="B102"/>
      <c r="C102">
        <v>22.1</v>
      </c>
      <c r="D102">
        <v>-0.022952489739132113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2:17" ht="15">
      <c r="B103"/>
      <c r="C103">
        <v>22</v>
      </c>
      <c r="D103">
        <v>-0.020256418352472695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2:17" ht="15">
      <c r="B104"/>
      <c r="C104">
        <v>21.9</v>
      </c>
      <c r="D104">
        <v>-0.01725143403782023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2:17" ht="15">
      <c r="B105"/>
      <c r="C105">
        <v>21.8</v>
      </c>
      <c r="D105">
        <v>-0.013967484791517847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2:17" ht="15">
      <c r="B106"/>
      <c r="C106">
        <v>21.7</v>
      </c>
      <c r="D106">
        <v>-0.010438611998464385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2:17" ht="15">
      <c r="B107"/>
      <c r="C107">
        <v>21.6</v>
      </c>
      <c r="D107">
        <v>-0.006702624475800516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2:17" ht="15">
      <c r="B108"/>
      <c r="C108">
        <v>21.5</v>
      </c>
      <c r="D108">
        <v>-0.002800718993429125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2:17" ht="15">
      <c r="B109"/>
      <c r="C109">
        <v>21.4</v>
      </c>
      <c r="D109">
        <v>0.0012229492717741978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2:17" ht="15">
      <c r="B110"/>
      <c r="C110">
        <v>21.3</v>
      </c>
      <c r="D110">
        <v>0.005321742199518969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2:17" ht="15">
      <c r="B111"/>
      <c r="C111">
        <v>21.2</v>
      </c>
      <c r="D111">
        <v>0.009447055302602737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2:17" ht="15">
      <c r="B112"/>
      <c r="C112">
        <v>21.1</v>
      </c>
      <c r="D112">
        <v>0.013548869999503218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2:17" ht="15">
      <c r="B113"/>
      <c r="C113">
        <v>21</v>
      </c>
      <c r="D113">
        <v>0.017576335606919995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2:17" ht="15">
      <c r="B114"/>
      <c r="C114">
        <v>20.9</v>
      </c>
      <c r="D114">
        <v>0.021478374577634723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2:17" ht="15">
      <c r="B115"/>
      <c r="C115">
        <v>20.8</v>
      </c>
      <c r="D115">
        <v>0.025204304078837135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2:17" ht="15">
      <c r="B116"/>
      <c r="C116">
        <v>20.7</v>
      </c>
      <c r="D116">
        <v>0.028704466650920107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2:17" ht="15">
      <c r="B117"/>
      <c r="C117">
        <v>20.6</v>
      </c>
      <c r="D117">
        <v>0.03193086241271909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2:17" ht="15">
      <c r="B118"/>
      <c r="C118">
        <v>20.5</v>
      </c>
      <c r="D118">
        <v>0.03483777509143875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/>
      <c r="C119">
        <v>20.4</v>
      </c>
      <c r="D119">
        <v>0.037382384058308515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2:17" ht="15">
      <c r="B120"/>
      <c r="C120">
        <v>20.3</v>
      </c>
      <c r="D120">
        <v>0.039525354547559816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2:17" ht="15">
      <c r="B121"/>
      <c r="C121">
        <v>20.2</v>
      </c>
      <c r="D121">
        <v>0.041231398328762645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/>
      <c r="C122">
        <v>20.1</v>
      </c>
      <c r="D122">
        <v>0.04246979729191265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2:17" ht="15">
      <c r="B123"/>
      <c r="C123">
        <v>20</v>
      </c>
      <c r="D123">
        <v>0.04321488269076854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2:17" ht="15">
      <c r="B124"/>
      <c r="C124">
        <v>19.9</v>
      </c>
      <c r="D124">
        <v>0.04344646317146134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2:17" ht="15">
      <c r="B125"/>
      <c r="C125">
        <v>19.8</v>
      </c>
      <c r="D125">
        <v>0.04315019518778762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2:17" ht="15">
      <c r="B126"/>
      <c r="C126">
        <v>19.7</v>
      </c>
      <c r="D126">
        <v>0.04231788996811877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2:17" ht="15">
      <c r="B127"/>
      <c r="C127">
        <v>19.6</v>
      </c>
      <c r="D127">
        <v>0.04094775184659013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2:17" ht="15">
      <c r="B128"/>
      <c r="C128">
        <v>19.5</v>
      </c>
      <c r="D128">
        <v>0.039044543497116856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2:17" ht="15">
      <c r="B129"/>
      <c r="C129">
        <v>19.4</v>
      </c>
      <c r="D129">
        <v>0.036619674405662724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2:17" ht="15">
      <c r="B130"/>
      <c r="C130">
        <v>19.3</v>
      </c>
      <c r="D130">
        <v>0.03369120977587706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2:17" ht="15">
      <c r="B131"/>
      <c r="C131">
        <v>19.2</v>
      </c>
      <c r="D131">
        <v>0.030283797976573344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2:17" ht="15">
      <c r="B132"/>
      <c r="C132">
        <v>19.1</v>
      </c>
      <c r="D132">
        <v>0.026428515596547048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2:17" ht="15">
      <c r="B133"/>
      <c r="C133">
        <v>19</v>
      </c>
      <c r="D133">
        <v>0.022162630162156242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2:17" ht="15">
      <c r="B134"/>
      <c r="C134">
        <v>18.9</v>
      </c>
      <c r="D134">
        <v>0.017529281584509088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2:17" ht="15">
      <c r="B135"/>
      <c r="C135">
        <v>18.8</v>
      </c>
      <c r="D135">
        <v>0.012577084424088815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2:17" ht="15">
      <c r="B136"/>
      <c r="C136">
        <v>18.7</v>
      </c>
      <c r="D136">
        <v>0.007359654078888346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2:17" ht="15">
      <c r="B137"/>
      <c r="C137">
        <v>18.6</v>
      </c>
      <c r="D137">
        <v>0.0019350610050685208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2:17" ht="15">
      <c r="B138"/>
      <c r="C138">
        <v>18.5</v>
      </c>
      <c r="D138">
        <v>-0.0036347819458513245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2:17" ht="15">
      <c r="B139"/>
      <c r="C139">
        <v>18.4</v>
      </c>
      <c r="D139">
        <v>-0.009284793054802037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2:17" ht="15">
      <c r="B140"/>
      <c r="C140">
        <v>18.3</v>
      </c>
      <c r="D140">
        <v>-0.014947449227952339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2:17" ht="15">
      <c r="B141"/>
      <c r="C141">
        <v>18.2</v>
      </c>
      <c r="D141">
        <v>-0.020553559737811887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2:17" ht="15">
      <c r="B142"/>
      <c r="C142">
        <v>18.1</v>
      </c>
      <c r="D142">
        <v>-0.02603307775572436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2:17" ht="15">
      <c r="B143"/>
      <c r="C143">
        <v>18</v>
      </c>
      <c r="D143">
        <v>-0.03131594056573813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2:17" ht="15">
      <c r="B144"/>
      <c r="C144">
        <v>17.9</v>
      </c>
      <c r="D144">
        <v>-0.03633292879389502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2:17" ht="15">
      <c r="B145"/>
      <c r="C145">
        <v>17.8</v>
      </c>
      <c r="D145">
        <v>-0.04101653453716721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2:17" ht="15">
      <c r="B146"/>
      <c r="C146">
        <v>17.7</v>
      </c>
      <c r="D146">
        <v>-0.04530182794049461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2:17" ht="15">
      <c r="B147"/>
      <c r="C147">
        <v>17.6</v>
      </c>
      <c r="D147">
        <v>-0.049127311555303976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2:17" ht="15">
      <c r="B148"/>
      <c r="C148">
        <v>17.5</v>
      </c>
      <c r="D148">
        <v>-0.05243575172386886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2:17" ht="15">
      <c r="B149"/>
      <c r="C149">
        <v>17.4</v>
      </c>
      <c r="D149">
        <v>-0.05517497627481227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2:17" ht="15">
      <c r="B150"/>
      <c r="C150">
        <v>17.3</v>
      </c>
      <c r="D150">
        <v>-0.057298627988369925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2:17" ht="15">
      <c r="B151"/>
      <c r="C151">
        <v>17.2</v>
      </c>
      <c r="D151">
        <v>-0.05876686359656068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2:17" ht="15">
      <c r="B152"/>
      <c r="C152">
        <v>17.1</v>
      </c>
      <c r="D152">
        <v>-0.05954698852237431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2:17" ht="15">
      <c r="B153"/>
      <c r="C153">
        <v>17</v>
      </c>
      <c r="D153">
        <v>-0.05961401813106754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2:17" ht="15">
      <c r="B154"/>
      <c r="C154">
        <v>16.9</v>
      </c>
      <c r="D154">
        <v>-0.05895115696158721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2:17" ht="15">
      <c r="B155"/>
      <c r="C155">
        <v>16.8</v>
      </c>
      <c r="D155">
        <v>-0.05755018822131149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2:17" ht="15">
      <c r="B156"/>
      <c r="C156">
        <v>16.7</v>
      </c>
      <c r="D156">
        <v>-0.05541176675540686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2:17" ht="15">
      <c r="B157"/>
      <c r="C157">
        <v>16.6</v>
      </c>
      <c r="D157">
        <v>-0.05254560973428453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2:17" ht="15">
      <c r="B158"/>
      <c r="C158">
        <v>16.5</v>
      </c>
      <c r="D158">
        <v>-0.04897058042857154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2:17" ht="15">
      <c r="B159"/>
      <c r="C159">
        <v>16.4</v>
      </c>
      <c r="D159">
        <v>-0.04471466164897592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2:17" ht="15">
      <c r="B160"/>
      <c r="C160">
        <v>16.3</v>
      </c>
      <c r="D160">
        <v>-0.03981481670543846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2:17" ht="15">
      <c r="B161"/>
      <c r="C161">
        <v>16.2</v>
      </c>
      <c r="D161">
        <v>-0.03431673707190592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2:17" ht="15">
      <c r="B162"/>
      <c r="C162">
        <v>16.1</v>
      </c>
      <c r="D162">
        <v>-0.028274477314820037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2:17" ht="15">
      <c r="B163"/>
      <c r="C163">
        <v>16</v>
      </c>
      <c r="D163">
        <v>-0.021749979239056524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2:17" ht="15">
      <c r="B164"/>
      <c r="C164">
        <v>15.9</v>
      </c>
      <c r="D164">
        <v>-0.014812488607979464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2:17" ht="15">
      <c r="B165"/>
      <c r="C165">
        <v>15.8</v>
      </c>
      <c r="D165">
        <v>-0.0075378691874511084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2:17" ht="15">
      <c r="B166"/>
      <c r="C166">
        <v>15.7</v>
      </c>
      <c r="D166">
        <v>-7.820229743142441E-06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2:17" ht="15">
      <c r="B167"/>
      <c r="C167">
        <v>15.6</v>
      </c>
      <c r="D167">
        <v>0.007690995165033224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2:17" ht="15">
      <c r="B168"/>
      <c r="C168">
        <v>15.5</v>
      </c>
      <c r="D168">
        <v>0.015467902112335435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2:17" ht="15">
      <c r="B169"/>
      <c r="C169">
        <v>15.4</v>
      </c>
      <c r="D169">
        <v>0.023229236552253004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2:17" ht="15">
      <c r="B170"/>
      <c r="C170">
        <v>15.3</v>
      </c>
      <c r="D170">
        <v>0.030879427438242613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2:17" ht="15">
      <c r="B171"/>
      <c r="C171">
        <v>15.2</v>
      </c>
      <c r="D171">
        <v>0.03832212656294628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2:17" ht="15">
      <c r="B172"/>
      <c r="C172">
        <v>15.1</v>
      </c>
      <c r="D172">
        <v>0.045461373226544435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2:17" ht="15">
      <c r="B173"/>
      <c r="C173">
        <v>15</v>
      </c>
      <c r="D173">
        <v>0.052202780239026456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2:17" ht="15">
      <c r="B174"/>
      <c r="C174">
        <v>14.9</v>
      </c>
      <c r="D174">
        <v>0.05845472718343119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2:17" ht="15">
      <c r="B175"/>
      <c r="C175">
        <v>14.8</v>
      </c>
      <c r="D175">
        <v>0.06412954646279773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2:17" ht="15">
      <c r="B176"/>
      <c r="C176">
        <v>14.7</v>
      </c>
      <c r="D176">
        <v>0.06914468741781594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2:17" ht="15">
      <c r="B177"/>
      <c r="C177">
        <v>14.6</v>
      </c>
      <c r="D177">
        <v>0.07342384374164648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2:17" ht="15">
      <c r="B178"/>
      <c r="C178">
        <v>14.5</v>
      </c>
      <c r="D178">
        <v>0.07689802953775701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2:17" ht="15">
      <c r="B179"/>
      <c r="C179">
        <v>14.4</v>
      </c>
      <c r="D179">
        <v>0.0795065896684623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2:17" ht="15">
      <c r="B180"/>
      <c r="C180">
        <v>14.3</v>
      </c>
      <c r="D180">
        <v>0.08119813052654254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2:17" ht="15">
      <c r="B181"/>
      <c r="C181">
        <v>14.2</v>
      </c>
      <c r="D181">
        <v>0.08193135802799748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2:17" ht="15">
      <c r="B182"/>
      <c r="C182">
        <v>14.1</v>
      </c>
      <c r="D182">
        <v>0.08167581046655985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2:17" ht="15">
      <c r="B183"/>
      <c r="C183">
        <v>14</v>
      </c>
      <c r="D183">
        <v>0.0804124748836655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2:17" ht="15">
      <c r="B184"/>
      <c r="C184">
        <v>13.9</v>
      </c>
      <c r="D184">
        <v>0.07813427678254929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2:17" ht="15">
      <c r="B185"/>
      <c r="C185">
        <v>13.8</v>
      </c>
      <c r="D185">
        <v>0.07484643434121688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2:17" ht="15">
      <c r="B186"/>
      <c r="C186">
        <v>13.7</v>
      </c>
      <c r="D186">
        <v>0.07056666974334726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2:17" ht="15">
      <c r="B187"/>
      <c r="C187">
        <v>13.6</v>
      </c>
      <c r="D187">
        <v>0.0653252718338416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2:17" ht="15">
      <c r="B188"/>
      <c r="C188">
        <v>13.5</v>
      </c>
      <c r="D188">
        <v>0.05916500600003364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2:17" ht="15">
      <c r="B189"/>
      <c r="C189">
        <v>13.4</v>
      </c>
      <c r="D189">
        <v>0.05214086896211833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2:17" ht="15">
      <c r="B190"/>
      <c r="C190">
        <v>13.3</v>
      </c>
      <c r="D190">
        <v>0.04431968800724504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2:17" ht="15">
      <c r="B191"/>
      <c r="C191">
        <v>13.2</v>
      </c>
      <c r="D191">
        <v>0.035779566099782355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2:17" ht="15">
      <c r="B192"/>
      <c r="C192">
        <v>13.1</v>
      </c>
      <c r="D192">
        <v>0.02660917622326281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2:17" ht="15">
      <c r="B193"/>
      <c r="C193">
        <v>13</v>
      </c>
      <c r="D193">
        <v>0.016906910234424023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2:17" ht="15">
      <c r="B194"/>
      <c r="C194">
        <v>12.9</v>
      </c>
      <c r="D194">
        <v>0.006779889413003488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2:17" ht="15">
      <c r="B195"/>
      <c r="C195">
        <v>12.8</v>
      </c>
      <c r="D195">
        <v>-0.0036571542513176916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2:17" ht="15">
      <c r="B196"/>
      <c r="C196">
        <v>12.7</v>
      </c>
      <c r="D196">
        <v>-0.014283115205003166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2:17" ht="15">
      <c r="B197"/>
      <c r="C197">
        <v>12.6</v>
      </c>
      <c r="D197">
        <v>-0.024971857384347967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2:17" ht="15">
      <c r="B198"/>
      <c r="C198">
        <v>12.5</v>
      </c>
      <c r="D198">
        <v>-0.035593649071405484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2:17" ht="15">
      <c r="B199"/>
      <c r="C199">
        <v>12.4</v>
      </c>
      <c r="D199">
        <v>-0.04601667400453877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2:17" ht="15">
      <c r="B200"/>
      <c r="C200">
        <v>12.3</v>
      </c>
      <c r="D200">
        <v>-0.05610860191216654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2:17" ht="15">
      <c r="B201"/>
      <c r="C201">
        <v>12.2</v>
      </c>
      <c r="D201">
        <v>-0.06573820053220493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2:17" ht="15">
      <c r="B202"/>
      <c r="C202">
        <v>12.1</v>
      </c>
      <c r="D202">
        <v>-0.0747769702689329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2:17" ht="15">
      <c r="B203"/>
      <c r="C203">
        <v>12</v>
      </c>
      <c r="D203">
        <v>-0.08310078193908026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2:17" ht="15">
      <c r="B204"/>
      <c r="C204">
        <v>11.9</v>
      </c>
      <c r="D204">
        <v>-0.0905914975831635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2:17" ht="15">
      <c r="B205"/>
      <c r="C205">
        <v>11.8</v>
      </c>
      <c r="D205">
        <v>-0.09713855407733349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2:17" ht="15">
      <c r="B206"/>
      <c r="C206">
        <v>11.7</v>
      </c>
      <c r="D206">
        <v>-0.10264048928346876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2:17" ht="15">
      <c r="B207"/>
      <c r="C207">
        <v>11.6</v>
      </c>
      <c r="D207">
        <v>-0.10700639072636721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2:17" ht="15">
      <c r="B208"/>
      <c r="C208">
        <v>11.5</v>
      </c>
      <c r="D208">
        <v>-0.11015724728914511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2:17" ht="15">
      <c r="B209"/>
      <c r="C209">
        <v>11.4</v>
      </c>
      <c r="D209">
        <v>-0.11202718517081013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2:17" ht="15">
      <c r="B210"/>
      <c r="C210">
        <v>11.3</v>
      </c>
      <c r="D210">
        <v>-0.11256457034980971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2:17" ht="15">
      <c r="B211"/>
      <c r="C211">
        <v>11.2</v>
      </c>
      <c r="D211">
        <v>-0.1117329610374348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2:17" ht="15">
      <c r="B212"/>
      <c r="C212">
        <v>11.1</v>
      </c>
      <c r="D212">
        <v>-0.10951189507544716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2:17" ht="15">
      <c r="B213"/>
      <c r="C213">
        <v>11</v>
      </c>
      <c r="D213">
        <v>-0.10589749892031716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2:17" ht="15">
      <c r="B214"/>
      <c r="C214">
        <v>10.9</v>
      </c>
      <c r="D214">
        <v>-0.1009029067461706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2:17" ht="15">
      <c r="B215"/>
      <c r="C215">
        <v>10.8</v>
      </c>
      <c r="D215">
        <v>-0.09455848027128078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2:17" ht="15">
      <c r="B216"/>
      <c r="C216">
        <v>10.7</v>
      </c>
      <c r="D216">
        <v>-0.08691182214737588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2:17" ht="15">
      <c r="B217"/>
      <c r="C217">
        <v>10.6</v>
      </c>
      <c r="D217">
        <v>-0.0780275781233693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2:17" ht="15">
      <c r="B218"/>
      <c r="C218">
        <v>10.5</v>
      </c>
      <c r="D218">
        <v>-0.0679870256793461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2:17" ht="15">
      <c r="B219"/>
      <c r="C219">
        <v>10.4</v>
      </c>
      <c r="D219">
        <v>-0.05688744939477846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2:17" ht="15">
      <c r="B220"/>
      <c r="C220">
        <v>10.3</v>
      </c>
      <c r="D220">
        <v>-0.04484130593737086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2:17" ht="15">
      <c r="B221"/>
      <c r="C221">
        <v>10.2</v>
      </c>
      <c r="D221">
        <v>-0.03197518420469096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2:17" ht="15">
      <c r="B222"/>
      <c r="C222">
        <v>10.1</v>
      </c>
      <c r="D222">
        <v>-0.0184285687878896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2:17" ht="15">
      <c r="B223"/>
      <c r="C223">
        <v>10</v>
      </c>
      <c r="D223">
        <v>-0.004352417522803867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2:17" ht="15">
      <c r="B224"/>
      <c r="C224">
        <v>9.9</v>
      </c>
      <c r="D224">
        <v>0.01009243358419989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2:17" ht="15">
      <c r="B225"/>
      <c r="C225">
        <v>9.8</v>
      </c>
      <c r="D225">
        <v>0.024737022352750118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2:17" ht="15">
      <c r="B226"/>
      <c r="C226">
        <v>9.7</v>
      </c>
      <c r="D226">
        <v>0.03940615136748019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2:17" ht="15">
      <c r="B227"/>
      <c r="C227">
        <v>9.6</v>
      </c>
      <c r="D227">
        <v>0.05392039777224359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2:17" ht="15">
      <c r="B228"/>
      <c r="C228">
        <v>9.5</v>
      </c>
      <c r="D228">
        <v>0.06809821992409468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2:17" ht="15">
      <c r="B229"/>
      <c r="C229">
        <v>9.4</v>
      </c>
      <c r="D229">
        <v>0.08175813723055272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2:17" ht="15">
      <c r="B230"/>
      <c r="C230">
        <v>9.3</v>
      </c>
      <c r="D230">
        <v>0.094720958065451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2:17" ht="15">
      <c r="B231"/>
      <c r="C231">
        <v>9.2</v>
      </c>
      <c r="D231">
        <v>0.10681202950646998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2:17" ht="15">
      <c r="B232"/>
      <c r="C232">
        <v>9.1</v>
      </c>
      <c r="D232">
        <v>0.11786348178158214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2:17" ht="15">
      <c r="B233"/>
      <c r="C233">
        <v>9</v>
      </c>
      <c r="D233">
        <v>0.12771643976923483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2:17" ht="15">
      <c r="B234"/>
      <c r="C234">
        <v>8.9</v>
      </c>
      <c r="D234">
        <v>0.13622317368184186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2:17" ht="15">
      <c r="B235"/>
      <c r="C235">
        <v>8.8</v>
      </c>
      <c r="D235">
        <v>0.14324916118401437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2:17" ht="15">
      <c r="B236"/>
      <c r="C236">
        <v>8.7</v>
      </c>
      <c r="D236">
        <v>0.14867503366199208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2:17" ht="15">
      <c r="B237"/>
      <c r="C237">
        <v>8.6</v>
      </c>
      <c r="D237">
        <v>0.15239838017091978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2:17" ht="15">
      <c r="B238"/>
      <c r="C238">
        <v>8.5</v>
      </c>
      <c r="D238">
        <v>0.15433538373974087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2:17" ht="15">
      <c r="B239"/>
      <c r="C239">
        <v>8.4</v>
      </c>
      <c r="D239">
        <v>0.15442226620308613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2:17" ht="15">
      <c r="B240"/>
      <c r="C240">
        <v>8.3</v>
      </c>
      <c r="D240">
        <v>0.1526165195448808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2:17" ht="15">
      <c r="B241"/>
      <c r="C241">
        <v>8.2</v>
      </c>
      <c r="D241">
        <v>0.14889790386450352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2:17" ht="15">
      <c r="B242"/>
      <c r="C242">
        <v>8.1</v>
      </c>
      <c r="D242">
        <v>0.1432691944940793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2:17" ht="15">
      <c r="B243"/>
      <c r="C243">
        <v>8</v>
      </c>
      <c r="D243">
        <v>0.1357566634817497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2:17" ht="15">
      <c r="B244"/>
      <c r="C244">
        <v>7.9</v>
      </c>
      <c r="D244">
        <v>0.1264102835835897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2:17" ht="15">
      <c r="B245"/>
      <c r="C245">
        <v>7.8</v>
      </c>
      <c r="D245">
        <v>0.11530364604572572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2:17" ht="15">
      <c r="B246"/>
      <c r="C246">
        <v>7.7</v>
      </c>
      <c r="D246">
        <v>0.10253358677436905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2:17" ht="15">
      <c r="B247"/>
      <c r="C247">
        <v>7.6</v>
      </c>
      <c r="D247">
        <v>0.08821951894819782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2:17" ht="15">
      <c r="B248"/>
      <c r="C248">
        <v>7.5</v>
      </c>
      <c r="D248">
        <v>0.07250247368554075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2:17" ht="15">
      <c r="B249"/>
      <c r="C249">
        <v>7.4</v>
      </c>
      <c r="D249">
        <v>0.055543853996749076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5">
      <c r="B250"/>
      <c r="C250">
        <v>7.3</v>
      </c>
      <c r="D250">
        <v>0.0375239108869485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2:17" ht="15">
      <c r="B251"/>
      <c r="C251">
        <v>7.2</v>
      </c>
      <c r="D251">
        <v>0.01863995408181965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2:17" ht="15">
      <c r="B252"/>
      <c r="C252">
        <v>7.1</v>
      </c>
      <c r="D252">
        <v>-0.0008956866157050491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5">
      <c r="B253"/>
      <c r="C253">
        <v>7</v>
      </c>
      <c r="D253">
        <v>-0.020857929911910815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2:17" ht="15">
      <c r="B254"/>
      <c r="C254">
        <v>6.9</v>
      </c>
      <c r="D254">
        <v>-0.04101141886975945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2:17" ht="15">
      <c r="B255"/>
      <c r="C255">
        <v>6.8</v>
      </c>
      <c r="D255">
        <v>-0.06111317828424521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2:17" ht="15">
      <c r="B256"/>
      <c r="C256">
        <v>6.7</v>
      </c>
      <c r="D256">
        <v>-0.08091542504901392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2:17" ht="15">
      <c r="B257"/>
      <c r="C257">
        <v>6.6</v>
      </c>
      <c r="D257">
        <v>-0.10016850046138255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2:17" ht="15">
      <c r="B258"/>
      <c r="C258">
        <v>6.5</v>
      </c>
      <c r="D258">
        <v>-0.11862389122128544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2:17" ht="15">
      <c r="B259"/>
      <c r="C259">
        <v>6.4</v>
      </c>
      <c r="D259">
        <v>-0.13603730404684117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2:17" ht="15">
      <c r="B260"/>
      <c r="C260">
        <v>6.3</v>
      </c>
      <c r="D260">
        <v>-0.15217175738570315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2:17" ht="15">
      <c r="B261"/>
      <c r="C261">
        <v>6.2</v>
      </c>
      <c r="D261">
        <v>-0.1668006526735583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2:17" ht="15">
      <c r="B262"/>
      <c r="C262">
        <v>6.1</v>
      </c>
      <c r="D262">
        <v>-0.17971078700099302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2:17" ht="15">
      <c r="B263"/>
      <c r="C263">
        <v>6</v>
      </c>
      <c r="D263">
        <v>-0.19070526891450024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2:17" ht="15">
      <c r="B264"/>
      <c r="C264">
        <v>5.9</v>
      </c>
      <c r="D264">
        <v>-0.19960629940849758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2:17" ht="15">
      <c r="B265"/>
      <c r="C265">
        <v>5.8</v>
      </c>
      <c r="D265">
        <v>-0.2062577809692593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2:17" ht="15">
      <c r="B266"/>
      <c r="C266">
        <v>5.7</v>
      </c>
      <c r="D266">
        <v>-0.21052771880935656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2:17" ht="15">
      <c r="B267"/>
      <c r="C267">
        <v>5.6</v>
      </c>
      <c r="D267">
        <v>-0.21231038017749032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2:17" ht="15">
      <c r="B268"/>
      <c r="C268">
        <v>5.5</v>
      </c>
      <c r="D268">
        <v>-0.21152817983255787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2:17" ht="15">
      <c r="B269"/>
      <c r="C269">
        <v>5.4</v>
      </c>
      <c r="D269">
        <v>-0.20813326241562996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2:17" ht="15">
      <c r="B270"/>
      <c r="C270">
        <v>5.3</v>
      </c>
      <c r="D270">
        <v>-0.202108755516658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2:17" ht="15">
      <c r="B271"/>
      <c r="C271">
        <v>5.2</v>
      </c>
      <c r="D271">
        <v>-0.19346967068596732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2:17" ht="15">
      <c r="B272"/>
      <c r="C272">
        <v>5.1</v>
      </c>
      <c r="D272">
        <v>-0.18226343345029578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2:17" ht="15">
      <c r="B273"/>
      <c r="C273">
        <v>5</v>
      </c>
      <c r="D273">
        <v>-0.16857002752054878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2:17" ht="15">
      <c r="B274"/>
      <c r="C274">
        <v>4.9</v>
      </c>
      <c r="D274">
        <v>-0.15250174278004358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2:17" ht="15">
      <c r="B275"/>
      <c r="C275">
        <v>4.8</v>
      </c>
      <c r="D275">
        <v>-0.13420252126994323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2:17" ht="15">
      <c r="B276"/>
      <c r="C276">
        <v>4.7</v>
      </c>
      <c r="D276">
        <v>-0.11384690019112774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2:17" ht="15">
      <c r="B277"/>
      <c r="C277">
        <v>4.6</v>
      </c>
      <c r="D277">
        <v>-0.09163855586390424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2:17" ht="15">
      <c r="B278"/>
      <c r="C278">
        <v>4.5</v>
      </c>
      <c r="D278">
        <v>-0.06780845757101056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2:17" ht="15">
      <c r="B279"/>
      <c r="C279">
        <v>4.4</v>
      </c>
      <c r="D279">
        <v>-0.0426126451955566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2:17" ht="15">
      <c r="B280"/>
      <c r="C280">
        <v>4.3</v>
      </c>
      <c r="D280">
        <v>-0.016329649492746345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2:17" ht="15">
      <c r="B281"/>
      <c r="C281">
        <v>4.2</v>
      </c>
      <c r="D281">
        <v>0.01074242135933949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2:17" ht="15">
      <c r="B282"/>
      <c r="C282">
        <v>4.1</v>
      </c>
      <c r="D282">
        <v>0.038289100660620135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2:17" ht="15">
      <c r="B283"/>
      <c r="C283">
        <v>4</v>
      </c>
      <c r="D283">
        <v>0.06598305489152462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2:17" ht="15">
      <c r="B284"/>
      <c r="C284">
        <v>3.9</v>
      </c>
      <c r="D284">
        <v>0.09348781148881173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2:17" ht="15">
      <c r="B285"/>
      <c r="C285">
        <v>3.8</v>
      </c>
      <c r="D285">
        <v>0.12046168224734011</v>
      </c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2:17" ht="15">
      <c r="B286"/>
      <c r="C286">
        <v>3.7</v>
      </c>
      <c r="D286">
        <v>0.14656183859432664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2:17" ht="15">
      <c r="B287"/>
      <c r="C287">
        <v>3.6</v>
      </c>
      <c r="D287">
        <v>0.17144849213927665</v>
      </c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2:17" ht="15">
      <c r="B288"/>
      <c r="C288">
        <v>3.5</v>
      </c>
      <c r="D288">
        <v>0.19478913156741068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2:17" ht="15">
      <c r="B289"/>
      <c r="C289">
        <v>3.4</v>
      </c>
      <c r="D289">
        <v>0.21626276515708232</v>
      </c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2:17" ht="15">
      <c r="B290"/>
      <c r="C290">
        <v>3.3</v>
      </c>
      <c r="D290">
        <v>0.23556411699658247</v>
      </c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2:17" ht="15">
      <c r="B291"/>
      <c r="C291">
        <v>3.2</v>
      </c>
      <c r="D291">
        <v>0.252407724380685</v>
      </c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2:17" ht="15">
      <c r="B292"/>
      <c r="C292">
        <v>3.1</v>
      </c>
      <c r="D292">
        <v>0.26653188390327215</v>
      </c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2:17" ht="15">
      <c r="B293"/>
      <c r="C293">
        <v>3</v>
      </c>
      <c r="D293">
        <v>0.27770239444308015</v>
      </c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2:17" ht="15">
      <c r="B294"/>
      <c r="C294">
        <v>2.9</v>
      </c>
      <c r="D294">
        <v>0.2857160465711121</v>
      </c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2:17" ht="15">
      <c r="B295"/>
      <c r="C295">
        <v>2.8</v>
      </c>
      <c r="D295">
        <v>0.29040380988882497</v>
      </c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2:17" ht="15">
      <c r="B296"/>
      <c r="C296">
        <v>2.7</v>
      </c>
      <c r="D296">
        <v>0.2916336724260425</v>
      </c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2:17" ht="15">
      <c r="B297"/>
      <c r="C297">
        <v>2.6</v>
      </c>
      <c r="D297">
        <v>0.28931308946885903</v>
      </c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2:17" ht="15">
      <c r="B298"/>
      <c r="C298">
        <v>2.5</v>
      </c>
      <c r="D298">
        <v>0.2833910030247315</v>
      </c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2:17" ht="15">
      <c r="B299"/>
      <c r="C299">
        <v>2.4</v>
      </c>
      <c r="D299">
        <v>0.27385939753077604</v>
      </c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2:17" ht="15">
      <c r="B300"/>
      <c r="C300">
        <v>2.3</v>
      </c>
      <c r="D300">
        <v>0.26075436233061</v>
      </c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2:17" ht="15">
      <c r="B301"/>
      <c r="C301">
        <v>2.2</v>
      </c>
      <c r="D301">
        <v>0.24415663683621425</v>
      </c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2:17" ht="15">
      <c r="B302"/>
      <c r="C302">
        <v>2.1</v>
      </c>
      <c r="D302">
        <v>0.22419162009865887</v>
      </c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2:17" ht="15">
      <c r="B303"/>
      <c r="C303">
        <v>2</v>
      </c>
      <c r="D303">
        <v>0.20102883267321509</v>
      </c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2:17" ht="15">
      <c r="B304"/>
      <c r="C304">
        <v>1.9</v>
      </c>
      <c r="D304">
        <v>0.17488082511270442</v>
      </c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2:17" ht="15">
      <c r="B305"/>
      <c r="C305">
        <v>1.8</v>
      </c>
      <c r="D305">
        <v>0.14600153408522093</v>
      </c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2:17" ht="15">
      <c r="B306"/>
      <c r="C306">
        <v>1.7</v>
      </c>
      <c r="D306">
        <v>0.11468409391165968</v>
      </c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2:17" ht="15">
      <c r="B307"/>
      <c r="C307">
        <v>1.6</v>
      </c>
      <c r="D307">
        <v>0.08125811817444273</v>
      </c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2:17" ht="15">
      <c r="B308"/>
      <c r="C308">
        <v>1.5</v>
      </c>
      <c r="D308">
        <v>0.04608647287860851</v>
      </c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2:17" ht="15">
      <c r="B309"/>
      <c r="C309">
        <v>1.4</v>
      </c>
      <c r="D309">
        <v>0.009561569365640902</v>
      </c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2:17" ht="15">
      <c r="B310"/>
      <c r="C310">
        <v>1.3</v>
      </c>
      <c r="D310">
        <v>-0.027898788295850817</v>
      </c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2:17" ht="15">
      <c r="B311"/>
      <c r="C311">
        <v>1.2</v>
      </c>
      <c r="D311">
        <v>-0.06585596047464976</v>
      </c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2:17" ht="15">
      <c r="B312"/>
      <c r="C312">
        <v>1.1</v>
      </c>
      <c r="D312">
        <v>-0.10385538684762224</v>
      </c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2:17" ht="15">
      <c r="B313"/>
      <c r="C313">
        <v>1</v>
      </c>
      <c r="D313">
        <v>-0.1414318066895312</v>
      </c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2:17" ht="15">
      <c r="B314"/>
      <c r="C314">
        <v>0.9</v>
      </c>
      <c r="D314">
        <v>-0.17811472737658465</v>
      </c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2:17" ht="15">
      <c r="B315"/>
      <c r="C315">
        <v>0.8</v>
      </c>
      <c r="D315">
        <v>-0.21343407957166777</v>
      </c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2:17" ht="15">
      <c r="B316"/>
      <c r="C316">
        <v>0.7</v>
      </c>
      <c r="D316">
        <v>-0.24692599389055017</v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</row>
    <row r="317" spans="2:17" ht="15">
      <c r="B317"/>
      <c r="C317">
        <v>0.6</v>
      </c>
      <c r="D317">
        <v>-0.2781386308974622</v>
      </c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2:17" ht="15">
      <c r="B318"/>
      <c r="C318">
        <v>0.5</v>
      </c>
      <c r="D318">
        <v>-0.3066379940975741</v>
      </c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2:17" ht="15">
      <c r="B319"/>
      <c r="C319">
        <v>0.4</v>
      </c>
      <c r="D319">
        <v>-0.332013654227096</v>
      </c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2:17" ht="15">
      <c r="B320"/>
      <c r="C320">
        <v>0.3</v>
      </c>
      <c r="D320">
        <v>-0.35388431262395065</v>
      </c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2:17" ht="15">
      <c r="B321"/>
      <c r="C321">
        <v>0.2</v>
      </c>
      <c r="D321">
        <v>-0.37190313181861895</v>
      </c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2:17" ht="15">
      <c r="B322"/>
      <c r="C322">
        <v>0.1</v>
      </c>
      <c r="D322">
        <v>-0.385762762731041</v>
      </c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2:17" ht="15">
      <c r="B323"/>
      <c r="C323">
        <v>0</v>
      </c>
      <c r="D323">
        <v>-0.3952</v>
      </c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2:17" ht="15">
      <c r="B324"/>
      <c r="C324">
        <v>-0.1</v>
      </c>
      <c r="D324">
        <v>-0.4</v>
      </c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2:17" ht="15">
      <c r="B325"/>
      <c r="C325">
        <v>-0.2</v>
      </c>
      <c r="D325">
        <v>-0.4</v>
      </c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2:17" ht="15">
      <c r="B326"/>
      <c r="C326"/>
      <c r="D326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2:17" ht="15">
      <c r="B327"/>
      <c r="C327"/>
      <c r="D32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2:17" ht="15">
      <c r="B328"/>
      <c r="C328"/>
      <c r="D328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2:17" ht="15">
      <c r="B329"/>
      <c r="C329"/>
      <c r="D32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2:17" ht="15">
      <c r="B330"/>
      <c r="C330"/>
      <c r="D330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2:17" ht="15">
      <c r="B331"/>
      <c r="C331"/>
      <c r="D331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2:17" ht="15">
      <c r="B332"/>
      <c r="C332"/>
      <c r="D332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2:17" ht="15">
      <c r="B333"/>
      <c r="C333"/>
      <c r="D333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2:17" ht="15">
      <c r="B334"/>
      <c r="C334"/>
      <c r="D334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2:17" ht="15">
      <c r="B335"/>
      <c r="C335"/>
      <c r="D335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2:17" ht="15">
      <c r="B336"/>
      <c r="C336"/>
      <c r="D336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2:17" ht="15">
      <c r="B337"/>
      <c r="C337"/>
      <c r="D33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2:17" ht="15">
      <c r="B338"/>
      <c r="C338"/>
      <c r="D338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2:17" ht="15">
      <c r="B339"/>
      <c r="C339"/>
      <c r="D33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2:17" ht="15">
      <c r="B340"/>
      <c r="C340"/>
      <c r="D340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2:17" ht="15">
      <c r="B341"/>
      <c r="C341"/>
      <c r="D341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2:17" ht="15">
      <c r="B342"/>
      <c r="C342"/>
      <c r="D342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2:17" ht="15">
      <c r="B343"/>
      <c r="C343"/>
      <c r="D343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2:17" ht="15">
      <c r="B344"/>
      <c r="C344"/>
      <c r="D344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2:17" ht="15">
      <c r="B345"/>
      <c r="C345"/>
      <c r="D345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2:17" ht="15">
      <c r="B346"/>
      <c r="C346"/>
      <c r="D346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2:17" ht="15">
      <c r="B347"/>
      <c r="C347"/>
      <c r="D34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2:17" ht="15">
      <c r="B348"/>
      <c r="C348"/>
      <c r="D348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2:17" ht="15">
      <c r="B349"/>
      <c r="C349"/>
      <c r="D34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2:17" ht="15">
      <c r="B350"/>
      <c r="C350"/>
      <c r="D350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2:17" ht="15">
      <c r="B351"/>
      <c r="C351"/>
      <c r="D351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2:17" ht="15">
      <c r="B352"/>
      <c r="C352"/>
      <c r="D352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2:17" ht="15">
      <c r="B353"/>
      <c r="C353"/>
      <c r="D353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2:17" ht="15">
      <c r="B354"/>
      <c r="C354"/>
      <c r="D354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2:17" ht="15">
      <c r="B355"/>
      <c r="C355"/>
      <c r="D355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</row>
    <row r="356" spans="2:17" ht="15">
      <c r="B356"/>
      <c r="C356"/>
      <c r="D356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2:17" ht="15">
      <c r="B357"/>
      <c r="C357"/>
      <c r="D3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2:17" ht="15">
      <c r="B358"/>
      <c r="C358"/>
      <c r="D358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2:17" ht="15">
      <c r="B359"/>
      <c r="C359"/>
      <c r="D35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2:17" ht="15">
      <c r="B360"/>
      <c r="C360"/>
      <c r="D360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2:17" ht="15">
      <c r="B361"/>
      <c r="C361"/>
      <c r="D361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</row>
    <row r="362" spans="2:17" ht="15">
      <c r="B362"/>
      <c r="C362"/>
      <c r="D362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2:17" ht="15">
      <c r="B363"/>
      <c r="C363"/>
      <c r="D363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2:17" ht="15">
      <c r="B364"/>
      <c r="C364"/>
      <c r="D364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2:17" ht="15">
      <c r="B365"/>
      <c r="C365"/>
      <c r="D365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2:17" ht="15">
      <c r="B366"/>
      <c r="C366"/>
      <c r="D366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</row>
    <row r="367" spans="2:17" ht="15">
      <c r="B367"/>
      <c r="C367"/>
      <c r="D36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2:17" ht="15">
      <c r="B368"/>
      <c r="C368"/>
      <c r="D36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2:17" ht="15">
      <c r="B369"/>
      <c r="C369"/>
      <c r="D36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2:17" ht="15">
      <c r="B370"/>
      <c r="C370"/>
      <c r="D370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2:17" ht="15">
      <c r="B371"/>
      <c r="C371"/>
      <c r="D37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</row>
    <row r="372" spans="2:17" ht="15">
      <c r="B372"/>
      <c r="C372"/>
      <c r="D372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2:17" ht="15">
      <c r="B373"/>
      <c r="C373"/>
      <c r="D373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2:17" ht="15">
      <c r="B374"/>
      <c r="C374"/>
      <c r="D374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2:17" ht="15">
      <c r="B375"/>
      <c r="C375"/>
      <c r="D375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2:17" ht="15">
      <c r="B376"/>
      <c r="C376"/>
      <c r="D376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</row>
    <row r="377" spans="2:17" ht="15">
      <c r="B377"/>
      <c r="C377"/>
      <c r="D37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2:17" ht="15">
      <c r="B378"/>
      <c r="C378"/>
      <c r="D378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2:17" ht="15">
      <c r="B379"/>
      <c r="C379"/>
      <c r="D37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</row>
    <row r="380" spans="2:17" ht="15">
      <c r="B380"/>
      <c r="C380"/>
      <c r="D380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</row>
    <row r="381" spans="2:17" ht="15">
      <c r="B381"/>
      <c r="C381"/>
      <c r="D38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</row>
    <row r="382" spans="2:17" ht="15">
      <c r="B382"/>
      <c r="C382"/>
      <c r="D382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</row>
    <row r="383" spans="2:17" ht="15">
      <c r="B383"/>
      <c r="C383"/>
      <c r="D383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2:17" ht="15">
      <c r="B384"/>
      <c r="C384"/>
      <c r="D384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2:17" ht="15">
      <c r="B385"/>
      <c r="C385"/>
      <c r="D385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2:17" ht="15">
      <c r="B386"/>
      <c r="C386"/>
      <c r="D386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2:17" ht="15">
      <c r="B387"/>
      <c r="C387"/>
      <c r="D38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2:17" ht="15">
      <c r="B388"/>
      <c r="C388"/>
      <c r="D388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2:17" ht="15">
      <c r="B389"/>
      <c r="C389"/>
      <c r="D389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2:17" ht="15">
      <c r="B390"/>
      <c r="C390"/>
      <c r="D390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2:17" ht="15">
      <c r="B391"/>
      <c r="C391"/>
      <c r="D391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2:17" ht="15">
      <c r="B392"/>
      <c r="C392"/>
      <c r="D392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2:17" ht="15">
      <c r="B393"/>
      <c r="C393"/>
      <c r="D393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  <row r="394" spans="2:17" ht="15">
      <c r="B394"/>
      <c r="C394"/>
      <c r="D394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</row>
    <row r="395" spans="2:17" ht="15">
      <c r="B395"/>
      <c r="C395"/>
      <c r="D395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2:17" ht="15">
      <c r="B396"/>
      <c r="C396"/>
      <c r="D39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2:4" ht="15">
      <c r="B397"/>
      <c r="C397"/>
      <c r="D397"/>
    </row>
    <row r="398" spans="2:4" ht="15">
      <c r="B398"/>
      <c r="C398"/>
      <c r="D398"/>
    </row>
    <row r="399" spans="2:4" ht="15">
      <c r="B399"/>
      <c r="C399"/>
      <c r="D399"/>
    </row>
    <row r="400" spans="2:4" ht="15">
      <c r="B400"/>
      <c r="C400"/>
      <c r="D400"/>
    </row>
    <row r="401" spans="2:4" ht="15">
      <c r="B401"/>
      <c r="C401"/>
      <c r="D401"/>
    </row>
    <row r="402" spans="2:4" ht="15">
      <c r="B402"/>
      <c r="C402"/>
      <c r="D402"/>
    </row>
    <row r="403" spans="2:4" ht="15">
      <c r="B403"/>
      <c r="C403"/>
      <c r="D403"/>
    </row>
    <row r="404" spans="2:4" ht="15">
      <c r="B404"/>
      <c r="C404"/>
      <c r="D404"/>
    </row>
    <row r="405" spans="2:4" ht="15">
      <c r="B405"/>
      <c r="C405"/>
      <c r="D405"/>
    </row>
    <row r="406" spans="2:4" ht="15">
      <c r="B406"/>
      <c r="C406"/>
      <c r="D406"/>
    </row>
    <row r="407" spans="2:4" ht="15">
      <c r="B407"/>
      <c r="C407"/>
      <c r="D407"/>
    </row>
    <row r="408" spans="2:4" ht="15">
      <c r="B408"/>
      <c r="C408"/>
      <c r="D408"/>
    </row>
    <row r="409" spans="2:4" ht="15">
      <c r="B409"/>
      <c r="C409"/>
      <c r="D409"/>
    </row>
    <row r="410" spans="2:4" ht="15">
      <c r="B410"/>
      <c r="C410"/>
      <c r="D410"/>
    </row>
    <row r="411" spans="2:4" ht="15">
      <c r="B411"/>
      <c r="C411"/>
      <c r="D411"/>
    </row>
    <row r="412" spans="2:4" ht="15">
      <c r="B412"/>
      <c r="C412"/>
      <c r="D412"/>
    </row>
    <row r="413" spans="2:4" ht="15">
      <c r="B413"/>
      <c r="C413"/>
      <c r="D413"/>
    </row>
    <row r="414" spans="2:4" ht="15">
      <c r="B414"/>
      <c r="C414"/>
      <c r="D414"/>
    </row>
    <row r="415" spans="2:4" ht="15">
      <c r="B415"/>
      <c r="C415"/>
      <c r="D415"/>
    </row>
    <row r="416" spans="2:4" ht="15">
      <c r="B416"/>
      <c r="C416"/>
      <c r="D416"/>
    </row>
    <row r="417" spans="2:4" ht="15">
      <c r="B417"/>
      <c r="C417"/>
      <c r="D417"/>
    </row>
    <row r="418" spans="2:4" ht="15">
      <c r="B418"/>
      <c r="C418"/>
      <c r="D418"/>
    </row>
    <row r="419" spans="2:4" ht="15">
      <c r="B419"/>
      <c r="C419"/>
      <c r="D419"/>
    </row>
    <row r="420" spans="2:4" ht="15">
      <c r="B420"/>
      <c r="C420"/>
      <c r="D420"/>
    </row>
    <row r="421" spans="2:4" ht="15">
      <c r="B421"/>
      <c r="C421"/>
      <c r="D421"/>
    </row>
    <row r="422" spans="2:4" ht="15">
      <c r="B422"/>
      <c r="C422"/>
      <c r="D422"/>
    </row>
    <row r="423" spans="2:4" ht="15">
      <c r="B423"/>
      <c r="C423"/>
      <c r="D423"/>
    </row>
    <row r="424" spans="2:4" ht="15">
      <c r="B424"/>
      <c r="C424"/>
      <c r="D424"/>
    </row>
    <row r="425" spans="2:4" ht="15">
      <c r="B425"/>
      <c r="C425"/>
      <c r="D425"/>
    </row>
    <row r="426" spans="2:4" ht="15">
      <c r="B426"/>
      <c r="C426"/>
      <c r="D426"/>
    </row>
    <row r="427" spans="2:4" ht="15">
      <c r="B427"/>
      <c r="C427"/>
      <c r="D427"/>
    </row>
    <row r="428" spans="2:4" ht="15">
      <c r="B428"/>
      <c r="C428"/>
      <c r="D428"/>
    </row>
    <row r="429" spans="2:4" ht="15">
      <c r="B429"/>
      <c r="C429"/>
      <c r="D429"/>
    </row>
    <row r="430" spans="2:4" ht="15">
      <c r="B430"/>
      <c r="C430"/>
      <c r="D430"/>
    </row>
    <row r="431" spans="2:4" ht="15">
      <c r="B431"/>
      <c r="C431"/>
      <c r="D431"/>
    </row>
    <row r="432" spans="2:4" ht="15">
      <c r="B432"/>
      <c r="C432"/>
      <c r="D432"/>
    </row>
    <row r="433" spans="2:4" ht="15">
      <c r="B433"/>
      <c r="C433"/>
      <c r="D433"/>
    </row>
    <row r="434" spans="2:4" ht="15">
      <c r="B434"/>
      <c r="C434"/>
      <c r="D434"/>
    </row>
    <row r="435" spans="2:4" ht="15">
      <c r="B435"/>
      <c r="C435"/>
      <c r="D435"/>
    </row>
    <row r="436" spans="2:4" ht="15">
      <c r="B436"/>
      <c r="C436"/>
      <c r="D436"/>
    </row>
    <row r="437" spans="2:4" ht="15">
      <c r="B437"/>
      <c r="C437"/>
      <c r="D437"/>
    </row>
    <row r="438" spans="2:4" ht="15">
      <c r="B438"/>
      <c r="C438"/>
      <c r="D438"/>
    </row>
    <row r="439" spans="2:4" ht="15">
      <c r="B439"/>
      <c r="C439"/>
      <c r="D439"/>
    </row>
    <row r="440" spans="2:4" ht="15">
      <c r="B440"/>
      <c r="C440"/>
      <c r="D440"/>
    </row>
    <row r="441" spans="2:4" ht="15">
      <c r="B441"/>
      <c r="C441"/>
      <c r="D441"/>
    </row>
    <row r="442" spans="2:4" ht="15">
      <c r="B442"/>
      <c r="C442"/>
      <c r="D442"/>
    </row>
    <row r="443" spans="2:4" ht="15">
      <c r="B443"/>
      <c r="C443"/>
      <c r="D443"/>
    </row>
    <row r="444" spans="2:4" ht="15">
      <c r="B444"/>
      <c r="C444"/>
      <c r="D444"/>
    </row>
    <row r="445" spans="2:4" ht="15">
      <c r="B445"/>
      <c r="C445"/>
      <c r="D445"/>
    </row>
    <row r="446" spans="2:4" ht="15">
      <c r="B446"/>
      <c r="C446"/>
      <c r="D446"/>
    </row>
    <row r="447" spans="2:4" ht="15">
      <c r="B447"/>
      <c r="C447"/>
      <c r="D447"/>
    </row>
    <row r="448" spans="2:4" ht="15">
      <c r="B448"/>
      <c r="C448"/>
      <c r="D448"/>
    </row>
    <row r="449" spans="2:4" ht="15">
      <c r="B449"/>
      <c r="C449"/>
      <c r="D449"/>
    </row>
    <row r="450" spans="2:4" ht="15">
      <c r="B450"/>
      <c r="C450"/>
      <c r="D450"/>
    </row>
    <row r="451" spans="2:4" ht="15">
      <c r="B451"/>
      <c r="C451"/>
      <c r="D451"/>
    </row>
    <row r="452" spans="2:4" ht="15">
      <c r="B452"/>
      <c r="C452"/>
      <c r="D452"/>
    </row>
    <row r="453" spans="2:4" ht="15">
      <c r="B453"/>
      <c r="C453"/>
      <c r="D453"/>
    </row>
    <row r="454" spans="2:4" ht="15">
      <c r="B454"/>
      <c r="C454"/>
      <c r="D454"/>
    </row>
    <row r="455" spans="2:4" ht="15">
      <c r="B455"/>
      <c r="C455"/>
      <c r="D455"/>
    </row>
    <row r="456" spans="2:4" ht="15">
      <c r="B456"/>
      <c r="C456"/>
      <c r="D456"/>
    </row>
    <row r="457" spans="2:4" ht="15">
      <c r="B457"/>
      <c r="C457"/>
      <c r="D457"/>
    </row>
    <row r="458" spans="2:4" ht="15">
      <c r="B458"/>
      <c r="C458"/>
      <c r="D458"/>
    </row>
    <row r="459" spans="2:4" ht="15">
      <c r="B459"/>
      <c r="C459"/>
      <c r="D459"/>
    </row>
    <row r="460" spans="2:4" ht="15">
      <c r="B460"/>
      <c r="C460"/>
      <c r="D460"/>
    </row>
    <row r="461" spans="2:4" ht="15">
      <c r="B461"/>
      <c r="C461"/>
      <c r="D461"/>
    </row>
    <row r="462" spans="2:4" ht="15">
      <c r="B462"/>
      <c r="C462"/>
      <c r="D462"/>
    </row>
    <row r="463" spans="2:4" ht="15">
      <c r="B463"/>
      <c r="C463"/>
      <c r="D463"/>
    </row>
    <row r="464" spans="2:4" ht="15">
      <c r="B464"/>
      <c r="C464"/>
      <c r="D464"/>
    </row>
    <row r="465" spans="2:4" ht="15">
      <c r="B465"/>
      <c r="C465"/>
      <c r="D465"/>
    </row>
    <row r="466" spans="2:4" ht="15">
      <c r="B466"/>
      <c r="C466"/>
      <c r="D466"/>
    </row>
    <row r="467" spans="2:4" ht="15">
      <c r="B467"/>
      <c r="C467"/>
      <c r="D467"/>
    </row>
    <row r="468" spans="2:4" ht="15">
      <c r="B468"/>
      <c r="C468"/>
      <c r="D468"/>
    </row>
    <row r="469" spans="2:4" ht="15">
      <c r="B469"/>
      <c r="C469"/>
      <c r="D469"/>
    </row>
    <row r="470" spans="2:4" ht="15">
      <c r="B470"/>
      <c r="C470"/>
      <c r="D470"/>
    </row>
    <row r="471" spans="2:4" ht="15">
      <c r="B471"/>
      <c r="C471"/>
      <c r="D471"/>
    </row>
    <row r="472" spans="2:4" ht="15">
      <c r="B472"/>
      <c r="C472"/>
      <c r="D472"/>
    </row>
    <row r="473" spans="2:4" ht="15">
      <c r="B473"/>
      <c r="C473"/>
      <c r="D473"/>
    </row>
    <row r="474" spans="2:4" ht="15">
      <c r="B474"/>
      <c r="C474"/>
      <c r="D474"/>
    </row>
    <row r="475" spans="2:4" ht="15">
      <c r="B475"/>
      <c r="C475"/>
      <c r="D475"/>
    </row>
    <row r="476" spans="2:4" ht="15">
      <c r="B476"/>
      <c r="C476"/>
      <c r="D476"/>
    </row>
    <row r="477" spans="2:4" ht="15">
      <c r="B477"/>
      <c r="C477"/>
      <c r="D477"/>
    </row>
    <row r="478" spans="2:4" ht="15">
      <c r="B478"/>
      <c r="C478"/>
      <c r="D478"/>
    </row>
    <row r="479" spans="2:4" ht="15">
      <c r="B479"/>
      <c r="C479"/>
      <c r="D479"/>
    </row>
    <row r="480" spans="2:4" ht="15">
      <c r="B480"/>
      <c r="C480"/>
      <c r="D480"/>
    </row>
    <row r="481" spans="2:4" ht="15">
      <c r="B481"/>
      <c r="C481"/>
      <c r="D481"/>
    </row>
    <row r="482" spans="2:4" ht="15">
      <c r="B482"/>
      <c r="C482"/>
      <c r="D482"/>
    </row>
    <row r="483" spans="2:4" ht="15">
      <c r="B483"/>
      <c r="C483"/>
      <c r="D483"/>
    </row>
    <row r="484" spans="2:4" ht="15">
      <c r="B484"/>
      <c r="C484"/>
      <c r="D484"/>
    </row>
    <row r="485" spans="2:4" ht="15">
      <c r="B485"/>
      <c r="C485"/>
      <c r="D485"/>
    </row>
    <row r="486" spans="2:4" ht="15">
      <c r="B486"/>
      <c r="C486"/>
      <c r="D486"/>
    </row>
    <row r="487" spans="2:4" ht="15">
      <c r="B487"/>
      <c r="C487"/>
      <c r="D487"/>
    </row>
    <row r="488" spans="2:4" ht="15">
      <c r="B488"/>
      <c r="C488"/>
      <c r="D488"/>
    </row>
    <row r="489" spans="2:4" ht="15">
      <c r="B489"/>
      <c r="C489"/>
      <c r="D489"/>
    </row>
    <row r="490" spans="2:4" ht="15">
      <c r="B490"/>
      <c r="C490"/>
      <c r="D490"/>
    </row>
    <row r="491" spans="2:4" ht="15">
      <c r="B491"/>
      <c r="C491"/>
      <c r="D491"/>
    </row>
    <row r="492" spans="2:4" ht="15">
      <c r="B492"/>
      <c r="C492"/>
      <c r="D492"/>
    </row>
    <row r="493" spans="2:4" ht="15">
      <c r="B493"/>
      <c r="C493"/>
      <c r="D493"/>
    </row>
    <row r="494" spans="2:4" ht="15">
      <c r="B494"/>
      <c r="C494"/>
      <c r="D494"/>
    </row>
    <row r="495" spans="2:4" ht="15">
      <c r="B495"/>
      <c r="C495"/>
      <c r="D495"/>
    </row>
    <row r="496" spans="2:4" ht="15">
      <c r="B496"/>
      <c r="C496"/>
      <c r="D496"/>
    </row>
    <row r="497" spans="2:4" ht="15">
      <c r="B497"/>
      <c r="C497"/>
      <c r="D497"/>
    </row>
    <row r="498" spans="2:4" ht="15">
      <c r="B498"/>
      <c r="C498"/>
      <c r="D498"/>
    </row>
    <row r="499" spans="2:4" ht="15">
      <c r="B499"/>
      <c r="C499"/>
      <c r="D499"/>
    </row>
    <row r="500" spans="2:4" ht="15">
      <c r="B500"/>
      <c r="C500"/>
      <c r="D500"/>
    </row>
    <row r="501" spans="2:4" ht="15">
      <c r="B501"/>
      <c r="C501"/>
      <c r="D501"/>
    </row>
    <row r="502" spans="2:4" ht="15">
      <c r="B502"/>
      <c r="C502"/>
      <c r="D502"/>
    </row>
    <row r="503" spans="2:4" ht="15">
      <c r="B503"/>
      <c r="C503"/>
      <c r="D503"/>
    </row>
    <row r="504" spans="2:4" ht="15">
      <c r="B504"/>
      <c r="C504"/>
      <c r="D504"/>
    </row>
    <row r="505" spans="2:4" ht="15">
      <c r="B505"/>
      <c r="C505"/>
      <c r="D505"/>
    </row>
    <row r="506" spans="2:4" ht="15">
      <c r="B506"/>
      <c r="C506"/>
      <c r="D506"/>
    </row>
    <row r="507" spans="2:4" ht="15">
      <c r="B507"/>
      <c r="C507"/>
      <c r="D507"/>
    </row>
    <row r="508" spans="2:4" ht="15">
      <c r="B508"/>
      <c r="C508"/>
      <c r="D508"/>
    </row>
    <row r="509" spans="2:4" ht="15">
      <c r="B509"/>
      <c r="C509"/>
      <c r="D509"/>
    </row>
    <row r="510" spans="2:4" ht="15">
      <c r="B510"/>
      <c r="C510"/>
      <c r="D510"/>
    </row>
    <row r="511" spans="2:4" ht="15">
      <c r="B511"/>
      <c r="C511"/>
      <c r="D511"/>
    </row>
    <row r="512" spans="2:4" ht="15">
      <c r="B512"/>
      <c r="C512"/>
      <c r="D512"/>
    </row>
    <row r="513" spans="2:4" ht="15">
      <c r="B513"/>
      <c r="C513"/>
      <c r="D513"/>
    </row>
    <row r="514" spans="2:4" ht="15">
      <c r="B514"/>
      <c r="C514"/>
      <c r="D514"/>
    </row>
    <row r="515" spans="2:4" ht="15">
      <c r="B515"/>
      <c r="C515"/>
      <c r="D515"/>
    </row>
    <row r="516" spans="2:4" ht="15">
      <c r="B516"/>
      <c r="C516"/>
      <c r="D516"/>
    </row>
    <row r="517" spans="2:4" ht="15">
      <c r="B517"/>
      <c r="C517"/>
      <c r="D517"/>
    </row>
    <row r="518" spans="2:4" ht="15">
      <c r="B518"/>
      <c r="C518"/>
      <c r="D518"/>
    </row>
    <row r="519" spans="2:4" ht="15">
      <c r="B519"/>
      <c r="C519"/>
      <c r="D519"/>
    </row>
    <row r="520" spans="2:4" ht="15">
      <c r="B520"/>
      <c r="C520"/>
      <c r="D520"/>
    </row>
    <row r="521" spans="2:4" ht="15">
      <c r="B521"/>
      <c r="C521"/>
      <c r="D521"/>
    </row>
    <row r="522" spans="2:4" ht="15">
      <c r="B522"/>
      <c r="C522"/>
      <c r="D522"/>
    </row>
    <row r="523" spans="2:4" ht="15">
      <c r="B523"/>
      <c r="C523"/>
      <c r="D523"/>
    </row>
    <row r="524" spans="2:4" ht="15">
      <c r="B524"/>
      <c r="C524"/>
      <c r="D524"/>
    </row>
    <row r="525" spans="2:4" ht="15">
      <c r="B525"/>
      <c r="C525"/>
      <c r="D525"/>
    </row>
    <row r="526" spans="2:4" ht="15">
      <c r="B526"/>
      <c r="C526"/>
      <c r="D526"/>
    </row>
    <row r="527" spans="2:4" ht="15">
      <c r="B527"/>
      <c r="C527"/>
      <c r="D527"/>
    </row>
    <row r="528" spans="2:4" ht="15">
      <c r="B528"/>
      <c r="C528"/>
      <c r="D528"/>
    </row>
    <row r="529" spans="2:4" ht="15">
      <c r="B529"/>
      <c r="C529"/>
      <c r="D529"/>
    </row>
    <row r="530" spans="2:4" ht="15">
      <c r="B530"/>
      <c r="C530"/>
      <c r="D530"/>
    </row>
    <row r="531" spans="2:4" ht="15">
      <c r="B531"/>
      <c r="C531"/>
      <c r="D531"/>
    </row>
    <row r="532" spans="2:4" ht="15">
      <c r="B532"/>
      <c r="C532"/>
      <c r="D532"/>
    </row>
    <row r="533" spans="2:4" ht="15">
      <c r="B533"/>
      <c r="C533"/>
      <c r="D533"/>
    </row>
    <row r="534" spans="2:4" ht="15">
      <c r="B534"/>
      <c r="C534"/>
      <c r="D534"/>
    </row>
    <row r="535" spans="2:4" ht="15">
      <c r="B535"/>
      <c r="C535"/>
      <c r="D535"/>
    </row>
    <row r="536" spans="2:4" ht="15">
      <c r="B536"/>
      <c r="C536"/>
      <c r="D536"/>
    </row>
    <row r="537" spans="2:4" ht="15">
      <c r="B537"/>
      <c r="C537"/>
      <c r="D537"/>
    </row>
    <row r="538" spans="2:4" ht="15">
      <c r="B538"/>
      <c r="C538"/>
      <c r="D538"/>
    </row>
    <row r="539" spans="2:4" ht="15">
      <c r="B539"/>
      <c r="C539"/>
      <c r="D539"/>
    </row>
    <row r="540" spans="2:4" ht="15">
      <c r="B540"/>
      <c r="C540"/>
      <c r="D540"/>
    </row>
    <row r="541" spans="2:4" ht="15">
      <c r="B541"/>
      <c r="C541"/>
      <c r="D541"/>
    </row>
    <row r="542" spans="2:4" ht="15">
      <c r="B542"/>
      <c r="C542"/>
      <c r="D542"/>
    </row>
    <row r="543" spans="2:4" ht="15">
      <c r="B543"/>
      <c r="C543"/>
      <c r="D543"/>
    </row>
    <row r="544" spans="2:4" ht="15">
      <c r="B544"/>
      <c r="C544"/>
      <c r="D544"/>
    </row>
    <row r="545" spans="2:4" ht="15">
      <c r="B545"/>
      <c r="C545"/>
      <c r="D545"/>
    </row>
    <row r="546" spans="2:4" ht="15">
      <c r="B546"/>
      <c r="C546"/>
      <c r="D546"/>
    </row>
    <row r="547" spans="2:4" ht="15">
      <c r="B547"/>
      <c r="C547"/>
      <c r="D547"/>
    </row>
    <row r="548" spans="2:4" ht="15">
      <c r="B548"/>
      <c r="C548"/>
      <c r="D548"/>
    </row>
    <row r="549" spans="2:4" ht="15">
      <c r="B549"/>
      <c r="C549"/>
      <c r="D549"/>
    </row>
    <row r="550" spans="2:4" ht="15">
      <c r="B550"/>
      <c r="C550"/>
      <c r="D550"/>
    </row>
    <row r="551" spans="2:4" ht="15">
      <c r="B551"/>
      <c r="C551"/>
      <c r="D551"/>
    </row>
    <row r="552" spans="2:4" ht="15">
      <c r="B552"/>
      <c r="C552"/>
      <c r="D552"/>
    </row>
    <row r="553" spans="2:4" ht="15">
      <c r="B553"/>
      <c r="C553"/>
      <c r="D553"/>
    </row>
    <row r="554" spans="2:4" ht="15">
      <c r="B554"/>
      <c r="C554"/>
      <c r="D554"/>
    </row>
    <row r="555" spans="2:4" ht="15">
      <c r="B555"/>
      <c r="C555"/>
      <c r="D555"/>
    </row>
    <row r="556" spans="2:4" ht="15">
      <c r="B556"/>
      <c r="C556"/>
      <c r="D556"/>
    </row>
    <row r="557" spans="2:4" ht="15">
      <c r="B557"/>
      <c r="C557"/>
      <c r="D557"/>
    </row>
    <row r="558" spans="2:4" ht="15">
      <c r="B558"/>
      <c r="C558"/>
      <c r="D558"/>
    </row>
    <row r="559" spans="2:4" ht="15">
      <c r="B559"/>
      <c r="C559"/>
      <c r="D559"/>
    </row>
    <row r="560" spans="2:4" ht="15">
      <c r="B560"/>
      <c r="C560"/>
      <c r="D560"/>
    </row>
    <row r="561" spans="2:4" ht="15">
      <c r="B561"/>
      <c r="C561"/>
      <c r="D561"/>
    </row>
    <row r="562" spans="2:4" ht="15">
      <c r="B562"/>
      <c r="C562"/>
      <c r="D562"/>
    </row>
    <row r="563" spans="2:4" ht="15">
      <c r="B563"/>
      <c r="C563"/>
      <c r="D563"/>
    </row>
    <row r="564" spans="2:4" ht="15">
      <c r="B564"/>
      <c r="C564"/>
      <c r="D564"/>
    </row>
    <row r="565" spans="2:4" ht="15">
      <c r="B565"/>
      <c r="C565"/>
      <c r="D565"/>
    </row>
    <row r="566" spans="2:4" ht="15">
      <c r="B566"/>
      <c r="C566"/>
      <c r="D566"/>
    </row>
    <row r="567" spans="2:4" ht="15">
      <c r="B567"/>
      <c r="C567"/>
      <c r="D567"/>
    </row>
    <row r="568" spans="2:4" ht="15">
      <c r="B568"/>
      <c r="C568"/>
      <c r="D568"/>
    </row>
    <row r="569" spans="2:4" ht="15">
      <c r="B569"/>
      <c r="C569"/>
      <c r="D569"/>
    </row>
    <row r="570" spans="2:4" ht="15">
      <c r="B570"/>
      <c r="C570"/>
      <c r="D570"/>
    </row>
    <row r="571" spans="2:4" ht="15">
      <c r="B571"/>
      <c r="C571"/>
      <c r="D571"/>
    </row>
    <row r="572" spans="2:4" ht="15">
      <c r="B572"/>
      <c r="C572"/>
      <c r="D572"/>
    </row>
    <row r="573" spans="2:4" ht="15">
      <c r="B573"/>
      <c r="C573"/>
      <c r="D573"/>
    </row>
    <row r="574" spans="2:4" ht="15">
      <c r="B574"/>
      <c r="C574"/>
      <c r="D574"/>
    </row>
    <row r="575" spans="2:4" ht="15">
      <c r="B575"/>
      <c r="C575"/>
      <c r="D575"/>
    </row>
    <row r="576" spans="2:4" ht="15">
      <c r="B576"/>
      <c r="C576"/>
      <c r="D576"/>
    </row>
    <row r="577" spans="2:4" ht="15">
      <c r="B577"/>
      <c r="C577"/>
      <c r="D577"/>
    </row>
    <row r="578" spans="2:4" ht="15">
      <c r="B578"/>
      <c r="C578"/>
      <c r="D578"/>
    </row>
    <row r="579" spans="2:4" ht="15">
      <c r="B579"/>
      <c r="C579"/>
      <c r="D579"/>
    </row>
    <row r="580" spans="2:4" ht="15">
      <c r="B580"/>
      <c r="C580"/>
      <c r="D580"/>
    </row>
    <row r="581" spans="2:4" ht="15">
      <c r="B581"/>
      <c r="C581"/>
      <c r="D581"/>
    </row>
    <row r="582" spans="2:4" ht="15">
      <c r="B582"/>
      <c r="C582"/>
      <c r="D582"/>
    </row>
    <row r="583" spans="2:4" ht="15">
      <c r="B583"/>
      <c r="C583"/>
      <c r="D583"/>
    </row>
    <row r="584" spans="2:4" ht="15">
      <c r="B584"/>
      <c r="C584"/>
      <c r="D584"/>
    </row>
    <row r="585" spans="2:4" ht="15">
      <c r="B585"/>
      <c r="C585"/>
      <c r="D585"/>
    </row>
    <row r="586" spans="2:4" ht="15">
      <c r="B586"/>
      <c r="C586"/>
      <c r="D586"/>
    </row>
    <row r="587" spans="2:4" ht="15">
      <c r="B587"/>
      <c r="C587"/>
      <c r="D587"/>
    </row>
    <row r="588" spans="2:4" ht="15">
      <c r="B588"/>
      <c r="C588"/>
      <c r="D588"/>
    </row>
    <row r="589" spans="2:4" ht="15">
      <c r="B589"/>
      <c r="C589"/>
      <c r="D589"/>
    </row>
    <row r="590" spans="2:4" ht="15">
      <c r="B590"/>
      <c r="C590"/>
      <c r="D590"/>
    </row>
    <row r="591" spans="2:4" ht="15">
      <c r="B591"/>
      <c r="C591"/>
      <c r="D591"/>
    </row>
    <row r="592" spans="2:4" ht="15">
      <c r="B592"/>
      <c r="C592"/>
      <c r="D592"/>
    </row>
    <row r="593" spans="2:4" ht="15">
      <c r="B593"/>
      <c r="C593"/>
      <c r="D593"/>
    </row>
    <row r="594" spans="2:4" ht="15">
      <c r="B594"/>
      <c r="C594"/>
      <c r="D594"/>
    </row>
    <row r="595" spans="2:4" ht="15">
      <c r="B595"/>
      <c r="C595"/>
      <c r="D595"/>
    </row>
    <row r="596" spans="2:4" ht="15">
      <c r="B596"/>
      <c r="C596"/>
      <c r="D596"/>
    </row>
    <row r="597" spans="2:4" ht="15">
      <c r="B597"/>
      <c r="C597"/>
      <c r="D597"/>
    </row>
    <row r="598" spans="2:4" ht="15">
      <c r="B598"/>
      <c r="C598"/>
      <c r="D598"/>
    </row>
    <row r="599" spans="2:4" ht="15">
      <c r="B599"/>
      <c r="C599"/>
      <c r="D599"/>
    </row>
    <row r="600" spans="2:4" ht="15">
      <c r="B600"/>
      <c r="C600"/>
      <c r="D600"/>
    </row>
    <row r="601" spans="2:4" ht="15">
      <c r="B601"/>
      <c r="C601"/>
      <c r="D601"/>
    </row>
    <row r="602" spans="2:4" ht="15">
      <c r="B602"/>
      <c r="C602"/>
      <c r="D602"/>
    </row>
    <row r="603" spans="2:4" ht="15">
      <c r="B603"/>
      <c r="C603"/>
      <c r="D603"/>
    </row>
    <row r="604" spans="2:4" ht="15">
      <c r="B604"/>
      <c r="C604"/>
      <c r="D604"/>
    </row>
    <row r="605" spans="2:4" ht="15">
      <c r="B605"/>
      <c r="C605"/>
      <c r="D605"/>
    </row>
    <row r="606" spans="2:4" ht="15">
      <c r="B606"/>
      <c r="C606"/>
      <c r="D606"/>
    </row>
    <row r="607" spans="2:4" ht="15">
      <c r="B607"/>
      <c r="C607"/>
      <c r="D607"/>
    </row>
    <row r="608" spans="2:4" ht="15">
      <c r="B608"/>
      <c r="C608"/>
      <c r="D608"/>
    </row>
    <row r="609" spans="2:4" ht="15">
      <c r="B609"/>
      <c r="C609"/>
      <c r="D609"/>
    </row>
    <row r="610" spans="2:4" ht="15">
      <c r="B610"/>
      <c r="C610"/>
      <c r="D610"/>
    </row>
    <row r="611" spans="2:4" ht="15">
      <c r="B611"/>
      <c r="C611"/>
      <c r="D611"/>
    </row>
    <row r="612" spans="2:4" ht="15">
      <c r="B612"/>
      <c r="C612"/>
      <c r="D612"/>
    </row>
    <row r="613" spans="2:4" ht="15">
      <c r="B613"/>
      <c r="C613"/>
      <c r="D613"/>
    </row>
    <row r="614" spans="2:4" ht="15">
      <c r="B614"/>
      <c r="C614"/>
      <c r="D614"/>
    </row>
    <row r="615" spans="2:4" ht="15">
      <c r="B615"/>
      <c r="C615"/>
      <c r="D615"/>
    </row>
    <row r="616" spans="2:4" ht="15">
      <c r="B616"/>
      <c r="C616"/>
      <c r="D616"/>
    </row>
    <row r="617" spans="2:4" ht="15">
      <c r="B617"/>
      <c r="C617"/>
      <c r="D617"/>
    </row>
    <row r="618" spans="2:4" ht="15">
      <c r="B618"/>
      <c r="C618"/>
      <c r="D618"/>
    </row>
    <row r="619" spans="2:4" ht="15">
      <c r="B619"/>
      <c r="C619"/>
      <c r="D619"/>
    </row>
    <row r="620" spans="2:4" ht="15">
      <c r="B620"/>
      <c r="C620"/>
      <c r="D620"/>
    </row>
    <row r="621" spans="2:4" ht="15">
      <c r="B621"/>
      <c r="C621"/>
      <c r="D621"/>
    </row>
    <row r="622" spans="2:4" ht="15">
      <c r="B622"/>
      <c r="C622"/>
      <c r="D622"/>
    </row>
    <row r="623" spans="2:4" ht="15">
      <c r="B623"/>
      <c r="C623"/>
      <c r="D623"/>
    </row>
    <row r="624" spans="2:4" ht="15">
      <c r="B624"/>
      <c r="C624"/>
      <c r="D624"/>
    </row>
    <row r="625" spans="2:4" ht="15">
      <c r="B625"/>
      <c r="C625"/>
      <c r="D625"/>
    </row>
    <row r="626" spans="2:4" ht="15">
      <c r="B626"/>
      <c r="C626"/>
      <c r="D626"/>
    </row>
    <row r="627" spans="2:4" ht="15">
      <c r="B627"/>
      <c r="C627"/>
      <c r="D627"/>
    </row>
    <row r="628" spans="2:4" ht="15">
      <c r="B628"/>
      <c r="C628"/>
      <c r="D628"/>
    </row>
    <row r="629" spans="2:4" ht="15">
      <c r="B629"/>
      <c r="C629"/>
      <c r="D629"/>
    </row>
    <row r="630" spans="2:4" ht="15">
      <c r="B630"/>
      <c r="C630"/>
      <c r="D630"/>
    </row>
    <row r="631" spans="2:4" ht="15">
      <c r="B631"/>
      <c r="C631"/>
      <c r="D631"/>
    </row>
    <row r="632" spans="2:4" ht="15">
      <c r="B632"/>
      <c r="C632"/>
      <c r="D632"/>
    </row>
    <row r="633" spans="2:4" ht="15">
      <c r="B633"/>
      <c r="C633"/>
      <c r="D633"/>
    </row>
    <row r="634" spans="2:4" ht="15">
      <c r="B634"/>
      <c r="C634"/>
      <c r="D634"/>
    </row>
    <row r="635" spans="2:4" ht="15">
      <c r="B635"/>
      <c r="C635"/>
      <c r="D635"/>
    </row>
    <row r="636" spans="2:4" ht="15">
      <c r="B636"/>
      <c r="C636"/>
      <c r="D636"/>
    </row>
    <row r="637" spans="2:4" ht="15">
      <c r="B637"/>
      <c r="C637"/>
      <c r="D637"/>
    </row>
    <row r="638" spans="2:4" ht="15">
      <c r="B638"/>
      <c r="C638"/>
      <c r="D638"/>
    </row>
    <row r="639" spans="2:4" ht="15">
      <c r="B639"/>
      <c r="C639"/>
      <c r="D639"/>
    </row>
    <row r="640" spans="2:4" ht="15">
      <c r="B640"/>
      <c r="C640"/>
      <c r="D640"/>
    </row>
    <row r="641" spans="2:4" ht="15">
      <c r="B641"/>
      <c r="C641"/>
      <c r="D641"/>
    </row>
    <row r="642" spans="2:4" ht="15">
      <c r="B642"/>
      <c r="C642"/>
      <c r="D642"/>
    </row>
    <row r="643" spans="2:4" ht="15">
      <c r="B643"/>
      <c r="C643"/>
      <c r="D643"/>
    </row>
    <row r="644" spans="2:4" ht="15">
      <c r="B644"/>
      <c r="C644"/>
      <c r="D644"/>
    </row>
    <row r="645" spans="2:4" ht="15">
      <c r="B645"/>
      <c r="C645"/>
      <c r="D645"/>
    </row>
    <row r="646" spans="2:4" ht="15">
      <c r="B646"/>
      <c r="C646"/>
      <c r="D646"/>
    </row>
    <row r="647" spans="2:4" ht="15">
      <c r="B647"/>
      <c r="C647"/>
      <c r="D647"/>
    </row>
    <row r="648" spans="2:4" ht="15">
      <c r="B648"/>
      <c r="C648"/>
      <c r="D648"/>
    </row>
    <row r="649" spans="2:4" ht="15">
      <c r="B649"/>
      <c r="C649"/>
      <c r="D649"/>
    </row>
    <row r="650" spans="2:4" ht="15">
      <c r="B650"/>
      <c r="C650"/>
      <c r="D650"/>
    </row>
    <row r="651" spans="2:4" ht="15">
      <c r="B651"/>
      <c r="C651"/>
      <c r="D651"/>
    </row>
    <row r="652" spans="2:4" ht="15">
      <c r="B652"/>
      <c r="C652"/>
      <c r="D652"/>
    </row>
    <row r="653" spans="2:4" ht="15">
      <c r="B653"/>
      <c r="C653"/>
      <c r="D653"/>
    </row>
    <row r="654" spans="2:4" ht="15">
      <c r="B654"/>
      <c r="C654"/>
      <c r="D654"/>
    </row>
    <row r="655" spans="2:4" ht="15">
      <c r="B655"/>
      <c r="C655"/>
      <c r="D655"/>
    </row>
    <row r="656" spans="2:4" ht="15">
      <c r="B656"/>
      <c r="C656"/>
      <c r="D656"/>
    </row>
    <row r="657" spans="2:4" ht="15">
      <c r="B657"/>
      <c r="C657"/>
      <c r="D657"/>
    </row>
    <row r="658" spans="2:4" ht="15">
      <c r="B658"/>
      <c r="C658"/>
      <c r="D658"/>
    </row>
    <row r="659" spans="2:4" ht="15">
      <c r="B659"/>
      <c r="C659"/>
      <c r="D659"/>
    </row>
    <row r="660" spans="2:4" ht="15">
      <c r="B660"/>
      <c r="C660"/>
      <c r="D660"/>
    </row>
    <row r="661" spans="2:4" ht="15">
      <c r="B661"/>
      <c r="C661"/>
      <c r="D661"/>
    </row>
    <row r="662" spans="2:4" ht="15">
      <c r="B662"/>
      <c r="C662"/>
      <c r="D662"/>
    </row>
    <row r="663" spans="2:4" ht="15">
      <c r="B663"/>
      <c r="C663"/>
      <c r="D663"/>
    </row>
    <row r="664" spans="2:4" ht="15">
      <c r="B664"/>
      <c r="C664"/>
      <c r="D664"/>
    </row>
    <row r="665" spans="2:4" ht="15">
      <c r="B665"/>
      <c r="C665"/>
      <c r="D665"/>
    </row>
    <row r="666" spans="2:4" ht="15">
      <c r="B666"/>
      <c r="C666"/>
      <c r="D666"/>
    </row>
    <row r="667" spans="2:4" ht="15">
      <c r="B667"/>
      <c r="C667"/>
      <c r="D667"/>
    </row>
    <row r="668" spans="2:4" ht="15">
      <c r="B668"/>
      <c r="C668"/>
      <c r="D668"/>
    </row>
    <row r="669" spans="2:4" ht="15">
      <c r="B669"/>
      <c r="C669"/>
      <c r="D669"/>
    </row>
    <row r="670" spans="2:4" ht="15">
      <c r="B670"/>
      <c r="C670"/>
      <c r="D670"/>
    </row>
    <row r="671" spans="2:4" ht="15">
      <c r="B671"/>
      <c r="C671"/>
      <c r="D671"/>
    </row>
    <row r="672" spans="2:4" ht="15">
      <c r="B672"/>
      <c r="C672"/>
      <c r="D672"/>
    </row>
    <row r="673" spans="2:4" ht="15">
      <c r="B673"/>
      <c r="C673"/>
      <c r="D673"/>
    </row>
    <row r="674" spans="2:4" ht="15">
      <c r="B674"/>
      <c r="C674"/>
      <c r="D674"/>
    </row>
    <row r="675" spans="2:4" ht="15">
      <c r="B675"/>
      <c r="C675"/>
      <c r="D675"/>
    </row>
    <row r="676" spans="2:4" ht="15">
      <c r="B676"/>
      <c r="C676"/>
      <c r="D676"/>
    </row>
    <row r="677" spans="2:4" ht="15">
      <c r="B677"/>
      <c r="C677"/>
      <c r="D677"/>
    </row>
    <row r="678" spans="2:4" ht="15">
      <c r="B678"/>
      <c r="C678"/>
      <c r="D678"/>
    </row>
    <row r="679" spans="2:4" ht="15">
      <c r="B679"/>
      <c r="C679"/>
      <c r="D679"/>
    </row>
    <row r="680" spans="2:4" ht="15">
      <c r="B680"/>
      <c r="C680"/>
      <c r="D680"/>
    </row>
    <row r="681" spans="2:4" ht="15">
      <c r="B681"/>
      <c r="C681"/>
      <c r="D681"/>
    </row>
    <row r="682" spans="2:4" ht="15">
      <c r="B682"/>
      <c r="C682"/>
      <c r="D682"/>
    </row>
    <row r="683" spans="2:4" ht="15">
      <c r="B683"/>
      <c r="C683"/>
      <c r="D683"/>
    </row>
    <row r="684" spans="2:4" ht="15">
      <c r="B684"/>
      <c r="C684"/>
      <c r="D684"/>
    </row>
    <row r="685" spans="2:4" ht="15">
      <c r="B685"/>
      <c r="C685"/>
      <c r="D685"/>
    </row>
    <row r="686" spans="2:4" ht="15">
      <c r="B686"/>
      <c r="C686"/>
      <c r="D686"/>
    </row>
    <row r="687" spans="2:4" ht="15">
      <c r="B687"/>
      <c r="C687"/>
      <c r="D687"/>
    </row>
    <row r="688" spans="2:4" ht="15">
      <c r="B688"/>
      <c r="C688"/>
      <c r="D688"/>
    </row>
    <row r="689" spans="2:4" ht="15">
      <c r="B689"/>
      <c r="C689"/>
      <c r="D689"/>
    </row>
    <row r="690" spans="2:4" ht="15">
      <c r="B690"/>
      <c r="C690"/>
      <c r="D690"/>
    </row>
    <row r="691" spans="2:4" ht="15">
      <c r="B691"/>
      <c r="C691"/>
      <c r="D691"/>
    </row>
    <row r="692" spans="2:4" ht="15">
      <c r="B692"/>
      <c r="C692"/>
      <c r="D692"/>
    </row>
    <row r="693" spans="2:4" ht="15">
      <c r="B693"/>
      <c r="C693"/>
      <c r="D693"/>
    </row>
    <row r="694" spans="2:4" ht="15">
      <c r="B694"/>
      <c r="C694"/>
      <c r="D694"/>
    </row>
    <row r="695" spans="2:4" ht="15">
      <c r="B695"/>
      <c r="C695"/>
      <c r="D695"/>
    </row>
    <row r="696" spans="2:4" ht="15">
      <c r="B696"/>
      <c r="C696"/>
      <c r="D696"/>
    </row>
    <row r="697" spans="2:4" ht="15">
      <c r="B697"/>
      <c r="C697"/>
      <c r="D697"/>
    </row>
    <row r="698" spans="2:4" ht="15">
      <c r="B698"/>
      <c r="C698"/>
      <c r="D698"/>
    </row>
    <row r="699" spans="2:4" ht="15">
      <c r="B699"/>
      <c r="C699"/>
      <c r="D699"/>
    </row>
    <row r="700" spans="2:4" ht="15">
      <c r="B700"/>
      <c r="C700"/>
      <c r="D700"/>
    </row>
    <row r="701" spans="2:4" ht="15">
      <c r="B701"/>
      <c r="C701"/>
      <c r="D701"/>
    </row>
    <row r="702" spans="2:4" ht="15">
      <c r="B702"/>
      <c r="C702"/>
      <c r="D702"/>
    </row>
    <row r="703" spans="2:4" ht="15">
      <c r="B703"/>
      <c r="C703"/>
      <c r="D703"/>
    </row>
    <row r="704" spans="2:4" ht="15">
      <c r="B704"/>
      <c r="C704"/>
      <c r="D704"/>
    </row>
    <row r="705" spans="2:4" ht="15">
      <c r="B705"/>
      <c r="C705"/>
      <c r="D705"/>
    </row>
    <row r="706" spans="2:4" ht="15">
      <c r="B706"/>
      <c r="C706"/>
      <c r="D706"/>
    </row>
    <row r="707" spans="2:4" ht="15">
      <c r="B707"/>
      <c r="C707"/>
      <c r="D707"/>
    </row>
    <row r="708" spans="2:4" ht="15">
      <c r="B708"/>
      <c r="C708"/>
      <c r="D708"/>
    </row>
    <row r="709" spans="2:4" ht="15">
      <c r="B709"/>
      <c r="C709"/>
      <c r="D709"/>
    </row>
    <row r="710" spans="2:4" ht="15">
      <c r="B710"/>
      <c r="C710"/>
      <c r="D710"/>
    </row>
    <row r="711" spans="2:4" ht="15">
      <c r="B711"/>
      <c r="C711"/>
      <c r="D711"/>
    </row>
    <row r="712" spans="2:4" ht="15">
      <c r="B712"/>
      <c r="C712"/>
      <c r="D712"/>
    </row>
    <row r="713" spans="2:4" ht="15">
      <c r="B713"/>
      <c r="C713"/>
      <c r="D713"/>
    </row>
    <row r="714" spans="2:4" ht="15">
      <c r="B714"/>
      <c r="C714"/>
      <c r="D714"/>
    </row>
    <row r="715" spans="2:4" ht="15">
      <c r="B715"/>
      <c r="C715"/>
      <c r="D715"/>
    </row>
    <row r="716" spans="2:4" ht="15">
      <c r="B716"/>
      <c r="C716"/>
      <c r="D716"/>
    </row>
    <row r="717" spans="2:4" ht="15">
      <c r="B717"/>
      <c r="C717"/>
      <c r="D717"/>
    </row>
    <row r="718" spans="2:4" ht="15">
      <c r="B718"/>
      <c r="C718"/>
      <c r="D718"/>
    </row>
    <row r="719" spans="2:4" ht="15">
      <c r="B719"/>
      <c r="C719"/>
      <c r="D719"/>
    </row>
    <row r="720" spans="2:4" ht="15">
      <c r="B720"/>
      <c r="C720"/>
      <c r="D720"/>
    </row>
    <row r="721" spans="2:4" ht="15">
      <c r="B721"/>
      <c r="C721"/>
      <c r="D721"/>
    </row>
    <row r="722" spans="2:4" ht="15">
      <c r="B722"/>
      <c r="C722"/>
      <c r="D722"/>
    </row>
    <row r="723" spans="2:4" ht="15">
      <c r="B723"/>
      <c r="C723"/>
      <c r="D723"/>
    </row>
    <row r="724" spans="2:4" ht="15">
      <c r="B724"/>
      <c r="C724"/>
      <c r="D724"/>
    </row>
    <row r="725" spans="2:4" ht="15">
      <c r="B725"/>
      <c r="C725"/>
      <c r="D725"/>
    </row>
    <row r="726" spans="2:4" ht="15">
      <c r="B726"/>
      <c r="C726"/>
      <c r="D726"/>
    </row>
    <row r="727" spans="2:4" ht="15">
      <c r="B727"/>
      <c r="C727"/>
      <c r="D727"/>
    </row>
    <row r="728" spans="2:4" ht="15">
      <c r="B728"/>
      <c r="C728"/>
      <c r="D728"/>
    </row>
    <row r="729" spans="2:4" ht="15">
      <c r="B729"/>
      <c r="C729"/>
      <c r="D729"/>
    </row>
    <row r="730" spans="2:4" ht="15">
      <c r="B730"/>
      <c r="C730"/>
      <c r="D730"/>
    </row>
    <row r="731" spans="2:4" ht="15">
      <c r="B731"/>
      <c r="C731"/>
      <c r="D731"/>
    </row>
    <row r="732" spans="2:4" ht="15">
      <c r="B732"/>
      <c r="C732"/>
      <c r="D732"/>
    </row>
    <row r="733" spans="2:4" ht="15">
      <c r="B733"/>
      <c r="C733"/>
      <c r="D733"/>
    </row>
    <row r="734" spans="2:4" ht="15">
      <c r="B734"/>
      <c r="C734"/>
      <c r="D734"/>
    </row>
    <row r="735" spans="2:4" ht="15">
      <c r="B735"/>
      <c r="C735"/>
      <c r="D735"/>
    </row>
    <row r="736" spans="2:4" ht="15">
      <c r="B736"/>
      <c r="C736"/>
      <c r="D736"/>
    </row>
    <row r="737" spans="2:4" ht="15">
      <c r="B737"/>
      <c r="C737"/>
      <c r="D737"/>
    </row>
    <row r="738" spans="2:4" ht="15">
      <c r="B738"/>
      <c r="C738"/>
      <c r="D738"/>
    </row>
    <row r="739" spans="2:4" ht="15">
      <c r="B739"/>
      <c r="C739"/>
      <c r="D739"/>
    </row>
    <row r="740" spans="2:4" ht="15">
      <c r="B740"/>
      <c r="C740"/>
      <c r="D740"/>
    </row>
    <row r="741" spans="2:4" ht="15">
      <c r="B741"/>
      <c r="C741"/>
      <c r="D741"/>
    </row>
    <row r="742" spans="2:4" ht="15">
      <c r="B742"/>
      <c r="C742"/>
      <c r="D742"/>
    </row>
    <row r="743" spans="2:4" ht="15">
      <c r="B743"/>
      <c r="C743"/>
      <c r="D743"/>
    </row>
    <row r="744" spans="2:4" ht="15">
      <c r="B744"/>
      <c r="C744"/>
      <c r="D744"/>
    </row>
    <row r="745" spans="2:4" ht="15">
      <c r="B745"/>
      <c r="C745"/>
      <c r="D745"/>
    </row>
    <row r="746" spans="2:4" ht="15">
      <c r="B746"/>
      <c r="C746"/>
      <c r="D746"/>
    </row>
    <row r="747" spans="2:4" ht="15">
      <c r="B747"/>
      <c r="C747"/>
      <c r="D747"/>
    </row>
    <row r="748" spans="2:4" ht="15">
      <c r="B748"/>
      <c r="C748"/>
      <c r="D748"/>
    </row>
    <row r="749" spans="2:4" ht="15">
      <c r="B749"/>
      <c r="C749"/>
      <c r="D749"/>
    </row>
    <row r="750" spans="2:4" ht="15">
      <c r="B750"/>
      <c r="C750"/>
      <c r="D750"/>
    </row>
    <row r="751" spans="2:4" ht="15">
      <c r="B751"/>
      <c r="C751"/>
      <c r="D751"/>
    </row>
    <row r="752" spans="2:4" ht="15">
      <c r="B752"/>
      <c r="C752"/>
      <c r="D752"/>
    </row>
    <row r="753" spans="2:4" ht="15">
      <c r="B753"/>
      <c r="C753"/>
      <c r="D753"/>
    </row>
    <row r="754" spans="2:4" ht="15">
      <c r="B754"/>
      <c r="C754"/>
      <c r="D754"/>
    </row>
    <row r="755" spans="2:4" ht="15">
      <c r="B755"/>
      <c r="C755"/>
      <c r="D755"/>
    </row>
    <row r="756" spans="2:4" ht="15">
      <c r="B756"/>
      <c r="C756"/>
      <c r="D756"/>
    </row>
    <row r="757" spans="2:4" ht="15">
      <c r="B757"/>
      <c r="C757"/>
      <c r="D757"/>
    </row>
    <row r="758" spans="2:4" ht="15">
      <c r="B758"/>
      <c r="C758"/>
      <c r="D758"/>
    </row>
    <row r="759" spans="2:4" ht="15">
      <c r="B759"/>
      <c r="C759"/>
      <c r="D759"/>
    </row>
    <row r="760" spans="2:4" ht="15">
      <c r="B760"/>
      <c r="C760"/>
      <c r="D760"/>
    </row>
    <row r="761" spans="2:4" ht="15">
      <c r="B761"/>
      <c r="C761"/>
      <c r="D761"/>
    </row>
    <row r="762" spans="2:4" ht="15">
      <c r="B762"/>
      <c r="C762"/>
      <c r="D762"/>
    </row>
    <row r="763" spans="2:4" ht="15">
      <c r="B763"/>
      <c r="C763"/>
      <c r="D763"/>
    </row>
    <row r="764" spans="2:4" ht="15">
      <c r="B764"/>
      <c r="C764"/>
      <c r="D764"/>
    </row>
    <row r="765" spans="2:4" ht="15">
      <c r="B765"/>
      <c r="C765"/>
      <c r="D765"/>
    </row>
    <row r="766" spans="2:4" ht="15">
      <c r="B766"/>
      <c r="C766"/>
      <c r="D766"/>
    </row>
    <row r="767" spans="2:4" ht="15">
      <c r="B767"/>
      <c r="C767"/>
      <c r="D767"/>
    </row>
    <row r="768" spans="2:4" ht="15">
      <c r="B768"/>
      <c r="C768"/>
      <c r="D768"/>
    </row>
    <row r="769" spans="2:4" ht="15">
      <c r="B769"/>
      <c r="C769"/>
      <c r="D769"/>
    </row>
    <row r="770" spans="2:4" ht="15">
      <c r="B770"/>
      <c r="C770"/>
      <c r="D770"/>
    </row>
    <row r="771" spans="2:4" ht="15">
      <c r="B771"/>
      <c r="C771"/>
      <c r="D771"/>
    </row>
    <row r="772" spans="2:4" ht="15">
      <c r="B772"/>
      <c r="C772"/>
      <c r="D772"/>
    </row>
    <row r="773" spans="2:4" ht="15">
      <c r="B773"/>
      <c r="C773"/>
      <c r="D773"/>
    </row>
    <row r="774" spans="2:4" ht="15">
      <c r="B774"/>
      <c r="C774"/>
      <c r="D774"/>
    </row>
    <row r="775" spans="2:4" ht="15">
      <c r="B775"/>
      <c r="C775"/>
      <c r="D775"/>
    </row>
    <row r="776" spans="2:4" ht="15">
      <c r="B776"/>
      <c r="C776"/>
      <c r="D776"/>
    </row>
    <row r="777" spans="2:4" ht="15">
      <c r="B777"/>
      <c r="C777"/>
      <c r="D777"/>
    </row>
    <row r="778" spans="2:4" ht="15">
      <c r="B778"/>
      <c r="C778"/>
      <c r="D778"/>
    </row>
    <row r="779" spans="2:4" ht="15">
      <c r="B779"/>
      <c r="C779"/>
      <c r="D779"/>
    </row>
    <row r="780" spans="2:4" ht="15">
      <c r="B780"/>
      <c r="C780"/>
      <c r="D780"/>
    </row>
    <row r="781" spans="2:4" ht="15">
      <c r="B781"/>
      <c r="C781"/>
      <c r="D781"/>
    </row>
    <row r="782" spans="2:4" ht="15">
      <c r="B782"/>
      <c r="C782"/>
      <c r="D782"/>
    </row>
    <row r="783" spans="2:4" ht="15">
      <c r="B783"/>
      <c r="C783"/>
      <c r="D783"/>
    </row>
    <row r="784" spans="2:4" ht="15">
      <c r="B784"/>
      <c r="C784"/>
      <c r="D784"/>
    </row>
    <row r="785" spans="2:4" ht="15">
      <c r="B785"/>
      <c r="C785"/>
      <c r="D785"/>
    </row>
    <row r="786" spans="2:4" ht="15">
      <c r="B786"/>
      <c r="C786"/>
      <c r="D786"/>
    </row>
    <row r="787" spans="2:4" ht="15">
      <c r="B787"/>
      <c r="C787"/>
      <c r="D787"/>
    </row>
    <row r="788" spans="2:4" ht="15">
      <c r="B788"/>
      <c r="C788"/>
      <c r="D788"/>
    </row>
    <row r="789" spans="2:4" ht="15">
      <c r="B789"/>
      <c r="C789"/>
      <c r="D789"/>
    </row>
    <row r="790" spans="2:4" ht="15">
      <c r="B790"/>
      <c r="C790"/>
      <c r="D790"/>
    </row>
    <row r="791" spans="2:4" ht="15">
      <c r="B791"/>
      <c r="C791"/>
      <c r="D791"/>
    </row>
    <row r="792" spans="2:4" ht="15">
      <c r="B792"/>
      <c r="C792"/>
      <c r="D792"/>
    </row>
    <row r="793" spans="2:4" ht="15">
      <c r="B793"/>
      <c r="C793"/>
      <c r="D793"/>
    </row>
    <row r="794" spans="2:4" ht="15">
      <c r="B794"/>
      <c r="C794"/>
      <c r="D794"/>
    </row>
    <row r="795" spans="2:4" ht="15">
      <c r="B795"/>
      <c r="C795"/>
      <c r="D795"/>
    </row>
    <row r="796" spans="2:4" ht="15">
      <c r="B796"/>
      <c r="C796"/>
      <c r="D796"/>
    </row>
    <row r="797" spans="2:4" ht="15">
      <c r="B797"/>
      <c r="C797"/>
      <c r="D797"/>
    </row>
    <row r="798" spans="2:4" ht="15">
      <c r="B798"/>
      <c r="C798"/>
      <c r="D798"/>
    </row>
    <row r="799" spans="2:4" ht="15">
      <c r="B799"/>
      <c r="C799"/>
      <c r="D799"/>
    </row>
    <row r="800" spans="2:4" ht="15">
      <c r="B800"/>
      <c r="C800"/>
      <c r="D800"/>
    </row>
    <row r="801" spans="2:4" ht="15">
      <c r="B801"/>
      <c r="C801"/>
      <c r="D801"/>
    </row>
    <row r="802" spans="2:4" ht="15">
      <c r="B802"/>
      <c r="C802"/>
      <c r="D802"/>
    </row>
    <row r="803" spans="2:4" ht="15">
      <c r="B803"/>
      <c r="C803"/>
      <c r="D803"/>
    </row>
    <row r="804" spans="2:4" ht="15">
      <c r="B804"/>
      <c r="C804"/>
      <c r="D804"/>
    </row>
    <row r="805" spans="2:4" ht="15">
      <c r="B805"/>
      <c r="C805"/>
      <c r="D805"/>
    </row>
    <row r="806" spans="2:4" ht="15">
      <c r="B806"/>
      <c r="C806"/>
      <c r="D806"/>
    </row>
    <row r="807" spans="2:4" ht="15">
      <c r="B807"/>
      <c r="C807"/>
      <c r="D807"/>
    </row>
    <row r="808" spans="2:4" ht="15">
      <c r="B808"/>
      <c r="C808"/>
      <c r="D808"/>
    </row>
    <row r="809" spans="2:4" ht="15">
      <c r="B809"/>
      <c r="C809"/>
      <c r="D809"/>
    </row>
    <row r="810" spans="2:4" ht="15">
      <c r="B810"/>
      <c r="C810"/>
      <c r="D810"/>
    </row>
    <row r="811" spans="2:4" ht="15">
      <c r="B811"/>
      <c r="C811"/>
      <c r="D811"/>
    </row>
    <row r="812" spans="2:4" ht="15">
      <c r="B812"/>
      <c r="C812"/>
      <c r="D812"/>
    </row>
    <row r="813" spans="2:4" ht="15">
      <c r="B813"/>
      <c r="C813"/>
      <c r="D813"/>
    </row>
    <row r="814" spans="2:4" ht="15">
      <c r="B814"/>
      <c r="C814"/>
      <c r="D814"/>
    </row>
    <row r="815" spans="2:4" ht="15">
      <c r="B815"/>
      <c r="C815"/>
      <c r="D815"/>
    </row>
    <row r="816" spans="2:4" ht="15">
      <c r="B816"/>
      <c r="C816"/>
      <c r="D816"/>
    </row>
    <row r="817" spans="2:4" ht="15">
      <c r="B817"/>
      <c r="C817"/>
      <c r="D817"/>
    </row>
    <row r="818" spans="2:4" ht="15">
      <c r="B818"/>
      <c r="C818"/>
      <c r="D818"/>
    </row>
    <row r="819" spans="2:4" ht="15">
      <c r="B819"/>
      <c r="C819"/>
      <c r="D819"/>
    </row>
    <row r="820" spans="2:4" ht="15">
      <c r="B820"/>
      <c r="C820"/>
      <c r="D820"/>
    </row>
    <row r="821" spans="2:4" ht="15">
      <c r="B821"/>
      <c r="C821"/>
      <c r="D821"/>
    </row>
    <row r="822" spans="2:4" ht="15">
      <c r="B822"/>
      <c r="C822"/>
      <c r="D822"/>
    </row>
    <row r="823" spans="2:4" ht="15">
      <c r="B823"/>
      <c r="C823"/>
      <c r="D823"/>
    </row>
    <row r="824" spans="2:4" ht="15">
      <c r="B824"/>
      <c r="C824"/>
      <c r="D824"/>
    </row>
    <row r="825" spans="2:4" ht="15">
      <c r="B825"/>
      <c r="C825"/>
      <c r="D825"/>
    </row>
    <row r="826" spans="2:4" ht="15">
      <c r="B826"/>
      <c r="C826"/>
      <c r="D826"/>
    </row>
    <row r="827" spans="2:4" ht="15">
      <c r="B827"/>
      <c r="C827"/>
      <c r="D827"/>
    </row>
    <row r="828" spans="2:4" ht="15">
      <c r="B828"/>
      <c r="C828"/>
      <c r="D828"/>
    </row>
    <row r="829" spans="2:4" ht="15">
      <c r="B829"/>
      <c r="C829"/>
      <c r="D829"/>
    </row>
    <row r="830" spans="2:4" ht="15">
      <c r="B830"/>
      <c r="C830"/>
      <c r="D830"/>
    </row>
    <row r="831" spans="2:4" ht="15">
      <c r="B831"/>
      <c r="C831"/>
      <c r="D831"/>
    </row>
    <row r="832" spans="2:4" ht="15">
      <c r="B832"/>
      <c r="C832"/>
      <c r="D832"/>
    </row>
    <row r="833" spans="2:4" ht="15">
      <c r="B833"/>
      <c r="C833"/>
      <c r="D833"/>
    </row>
    <row r="834" spans="2:4" ht="15">
      <c r="B834"/>
      <c r="C834"/>
      <c r="D834"/>
    </row>
    <row r="835" spans="2:4" ht="15">
      <c r="B835"/>
      <c r="C835"/>
      <c r="D835"/>
    </row>
    <row r="836" spans="2:4" ht="15">
      <c r="B836"/>
      <c r="C836"/>
      <c r="D836"/>
    </row>
    <row r="837" spans="2:4" ht="15">
      <c r="B837"/>
      <c r="C837"/>
      <c r="D837"/>
    </row>
    <row r="838" spans="2:4" ht="15">
      <c r="B838"/>
      <c r="C838"/>
      <c r="D838"/>
    </row>
    <row r="839" spans="2:4" ht="15">
      <c r="B839"/>
      <c r="C839"/>
      <c r="D839"/>
    </row>
    <row r="840" spans="2:4" ht="15">
      <c r="B840"/>
      <c r="C840"/>
      <c r="D840"/>
    </row>
    <row r="841" spans="2:4" ht="15">
      <c r="B841"/>
      <c r="C841"/>
      <c r="D841"/>
    </row>
    <row r="842" spans="2:4" ht="15">
      <c r="B842"/>
      <c r="C842"/>
      <c r="D842"/>
    </row>
    <row r="843" spans="2:4" ht="15">
      <c r="B843"/>
      <c r="C843"/>
      <c r="D843"/>
    </row>
    <row r="844" spans="2:4" ht="15">
      <c r="B844"/>
      <c r="C844"/>
      <c r="D844"/>
    </row>
    <row r="845" spans="2:4" ht="15">
      <c r="B845"/>
      <c r="C845"/>
      <c r="D845"/>
    </row>
    <row r="846" spans="2:4" ht="15">
      <c r="B846"/>
      <c r="C846"/>
      <c r="D846"/>
    </row>
    <row r="847" spans="2:4" ht="15">
      <c r="B847"/>
      <c r="C847"/>
      <c r="D847"/>
    </row>
    <row r="848" spans="2:4" ht="15">
      <c r="B848"/>
      <c r="C848"/>
      <c r="D848"/>
    </row>
    <row r="849" spans="2:4" ht="15">
      <c r="B849"/>
      <c r="C849"/>
      <c r="D849"/>
    </row>
    <row r="850" spans="2:4" ht="15">
      <c r="B850"/>
      <c r="C850"/>
      <c r="D850"/>
    </row>
    <row r="851" spans="2:4" ht="15">
      <c r="B851"/>
      <c r="C851"/>
      <c r="D851"/>
    </row>
    <row r="852" spans="2:4" ht="15">
      <c r="B852"/>
      <c r="C852"/>
      <c r="D852"/>
    </row>
    <row r="853" spans="2:4" ht="15">
      <c r="B853"/>
      <c r="C853"/>
      <c r="D853"/>
    </row>
    <row r="854" spans="2:4" ht="15">
      <c r="B854"/>
      <c r="C854"/>
      <c r="D854"/>
    </row>
    <row r="855" spans="2:4" ht="15">
      <c r="B855"/>
      <c r="C855"/>
      <c r="D855"/>
    </row>
    <row r="856" spans="2:4" ht="15">
      <c r="B856"/>
      <c r="C856"/>
      <c r="D856"/>
    </row>
    <row r="857" spans="2:4" ht="15">
      <c r="B857"/>
      <c r="C857"/>
      <c r="D857"/>
    </row>
    <row r="858" spans="2:4" ht="15">
      <c r="B858"/>
      <c r="C858"/>
      <c r="D858"/>
    </row>
    <row r="859" spans="2:4" ht="15">
      <c r="B859"/>
      <c r="C859"/>
      <c r="D859"/>
    </row>
    <row r="860" spans="2:4" ht="15">
      <c r="B860"/>
      <c r="C860"/>
      <c r="D860"/>
    </row>
    <row r="861" spans="2:4" ht="15">
      <c r="B861"/>
      <c r="C861"/>
      <c r="D861"/>
    </row>
    <row r="862" spans="2:4" ht="15">
      <c r="B862"/>
      <c r="C862"/>
      <c r="D862"/>
    </row>
    <row r="863" spans="2:4" ht="15">
      <c r="B863"/>
      <c r="C863"/>
      <c r="D863"/>
    </row>
    <row r="864" spans="2:4" ht="15">
      <c r="B864"/>
      <c r="C864"/>
      <c r="D864"/>
    </row>
    <row r="865" spans="2:4" ht="15">
      <c r="B865"/>
      <c r="C865"/>
      <c r="D865"/>
    </row>
    <row r="866" spans="2:4" ht="15">
      <c r="B866"/>
      <c r="C866"/>
      <c r="D866"/>
    </row>
    <row r="867" spans="2:4" ht="15">
      <c r="B867"/>
      <c r="C867"/>
      <c r="D867"/>
    </row>
    <row r="868" spans="2:4" ht="15">
      <c r="B868"/>
      <c r="C868"/>
      <c r="D868"/>
    </row>
    <row r="869" spans="2:4" ht="15">
      <c r="B869"/>
      <c r="C869"/>
      <c r="D869"/>
    </row>
    <row r="870" spans="2:4" ht="15">
      <c r="B870"/>
      <c r="C870"/>
      <c r="D870"/>
    </row>
    <row r="871" spans="2:4" ht="15">
      <c r="B871"/>
      <c r="C871"/>
      <c r="D871"/>
    </row>
    <row r="872" spans="2:4" ht="15">
      <c r="B872"/>
      <c r="C872"/>
      <c r="D872"/>
    </row>
    <row r="873" spans="2:4" ht="15">
      <c r="B873"/>
      <c r="C873"/>
      <c r="D873"/>
    </row>
    <row r="874" spans="2:4" ht="15">
      <c r="B874"/>
      <c r="C874"/>
      <c r="D874"/>
    </row>
    <row r="875" spans="2:4" ht="15">
      <c r="B875"/>
      <c r="C875"/>
      <c r="D875"/>
    </row>
    <row r="876" spans="2:4" ht="15">
      <c r="B876"/>
      <c r="C876"/>
      <c r="D876"/>
    </row>
    <row r="877" spans="2:4" ht="15">
      <c r="B877"/>
      <c r="C877"/>
      <c r="D877"/>
    </row>
    <row r="878" spans="2:4" ht="15">
      <c r="B878"/>
      <c r="C878"/>
      <c r="D878"/>
    </row>
    <row r="879" spans="2:4" ht="15">
      <c r="B879"/>
      <c r="C879"/>
      <c r="D879"/>
    </row>
    <row r="880" spans="2:4" ht="15">
      <c r="B880"/>
      <c r="C880"/>
      <c r="D880"/>
    </row>
    <row r="881" spans="2:4" ht="15">
      <c r="B881"/>
      <c r="C881"/>
      <c r="D881"/>
    </row>
    <row r="882" spans="2:4" ht="15">
      <c r="B882"/>
      <c r="C882"/>
      <c r="D882"/>
    </row>
    <row r="883" spans="2:4" ht="15">
      <c r="B883"/>
      <c r="C883"/>
      <c r="D883"/>
    </row>
    <row r="884" spans="2:4" ht="15">
      <c r="B884"/>
      <c r="C884"/>
      <c r="D884"/>
    </row>
    <row r="885" spans="2:4" ht="15">
      <c r="B885"/>
      <c r="C885"/>
      <c r="D885"/>
    </row>
    <row r="886" spans="2:4" ht="15">
      <c r="B886"/>
      <c r="C886"/>
      <c r="D886"/>
    </row>
    <row r="887" spans="2:4" ht="15">
      <c r="B887"/>
      <c r="C887"/>
      <c r="D887"/>
    </row>
    <row r="888" spans="2:4" ht="15">
      <c r="B888"/>
      <c r="C888"/>
      <c r="D888"/>
    </row>
    <row r="889" spans="2:4" ht="15">
      <c r="B889"/>
      <c r="C889"/>
      <c r="D889"/>
    </row>
    <row r="890" spans="2:4" ht="15">
      <c r="B890"/>
      <c r="C890"/>
      <c r="D890"/>
    </row>
    <row r="891" spans="2:4" ht="15">
      <c r="B891"/>
      <c r="C891"/>
      <c r="D891"/>
    </row>
    <row r="892" spans="2:4" ht="15">
      <c r="B892"/>
      <c r="C892"/>
      <c r="D892"/>
    </row>
    <row r="893" spans="2:4" ht="15">
      <c r="B893"/>
      <c r="C893"/>
      <c r="D893"/>
    </row>
    <row r="894" spans="2:4" ht="15">
      <c r="B894"/>
      <c r="C894"/>
      <c r="D894"/>
    </row>
    <row r="895" spans="2:4" ht="15">
      <c r="B895"/>
      <c r="C895"/>
      <c r="D895"/>
    </row>
    <row r="896" spans="2:4" ht="15">
      <c r="B896"/>
      <c r="C896"/>
      <c r="D896"/>
    </row>
    <row r="897" spans="2:4" ht="15">
      <c r="B897"/>
      <c r="C897"/>
      <c r="D897"/>
    </row>
    <row r="898" spans="2:4" ht="15">
      <c r="B898"/>
      <c r="C898"/>
      <c r="D898"/>
    </row>
    <row r="899" spans="2:4" ht="15">
      <c r="B899"/>
      <c r="C899"/>
      <c r="D899"/>
    </row>
    <row r="900" spans="2:4" ht="15">
      <c r="B900"/>
      <c r="C900"/>
      <c r="D900"/>
    </row>
    <row r="901" spans="2:4" ht="15">
      <c r="B901"/>
      <c r="C901"/>
      <c r="D901"/>
    </row>
    <row r="902" spans="2:4" ht="15">
      <c r="B902"/>
      <c r="C902"/>
      <c r="D902"/>
    </row>
    <row r="903" spans="2:4" ht="15">
      <c r="B903"/>
      <c r="C903"/>
      <c r="D903"/>
    </row>
    <row r="904" spans="2:4" ht="15">
      <c r="B904"/>
      <c r="C904"/>
      <c r="D904"/>
    </row>
    <row r="905" spans="2:4" ht="15">
      <c r="B905"/>
      <c r="C905"/>
      <c r="D905"/>
    </row>
    <row r="906" spans="2:4" ht="15">
      <c r="B906"/>
      <c r="C906"/>
      <c r="D906"/>
    </row>
    <row r="907" spans="2:4" ht="15">
      <c r="B907"/>
      <c r="C907"/>
      <c r="D907"/>
    </row>
    <row r="908" spans="2:4" ht="15">
      <c r="B908"/>
      <c r="C908"/>
      <c r="D908"/>
    </row>
    <row r="909" spans="2:4" ht="15">
      <c r="B909"/>
      <c r="C909"/>
      <c r="D909"/>
    </row>
    <row r="910" spans="2:4" ht="15">
      <c r="B910"/>
      <c r="C910"/>
      <c r="D910"/>
    </row>
    <row r="911" spans="2:4" ht="15">
      <c r="B911"/>
      <c r="C911"/>
      <c r="D911"/>
    </row>
    <row r="912" spans="2:4" ht="15">
      <c r="B912"/>
      <c r="C912"/>
      <c r="D912"/>
    </row>
    <row r="913" spans="2:4" ht="15">
      <c r="B913"/>
      <c r="C913"/>
      <c r="D913"/>
    </row>
    <row r="914" spans="2:4" ht="15">
      <c r="B914"/>
      <c r="C914"/>
      <c r="D914"/>
    </row>
    <row r="915" spans="2:4" ht="15">
      <c r="B915"/>
      <c r="C915"/>
      <c r="D915"/>
    </row>
    <row r="916" spans="2:4" ht="15">
      <c r="B916"/>
      <c r="C916"/>
      <c r="D916"/>
    </row>
    <row r="917" spans="2:4" ht="15">
      <c r="B917"/>
      <c r="C917"/>
      <c r="D917"/>
    </row>
    <row r="918" spans="2:4" ht="15">
      <c r="B918"/>
      <c r="C918"/>
      <c r="D918"/>
    </row>
    <row r="919" spans="2:4" ht="15">
      <c r="B919"/>
      <c r="C919"/>
      <c r="D919"/>
    </row>
    <row r="920" spans="2:4" ht="15">
      <c r="B920"/>
      <c r="C920"/>
      <c r="D920"/>
    </row>
    <row r="921" spans="2:4" ht="15">
      <c r="B921"/>
      <c r="C921"/>
      <c r="D921"/>
    </row>
    <row r="922" spans="2:4" ht="15">
      <c r="B922"/>
      <c r="C922"/>
      <c r="D922"/>
    </row>
    <row r="923" spans="2:4" ht="15">
      <c r="B923"/>
      <c r="C923"/>
      <c r="D923"/>
    </row>
    <row r="924" spans="2:4" ht="15">
      <c r="B924"/>
      <c r="C924"/>
      <c r="D924"/>
    </row>
    <row r="925" spans="2:4" ht="15">
      <c r="B925"/>
      <c r="C925"/>
      <c r="D925"/>
    </row>
    <row r="926" spans="2:4" ht="15">
      <c r="B926"/>
      <c r="C926"/>
      <c r="D926"/>
    </row>
    <row r="927" spans="2:4" ht="15">
      <c r="B927"/>
      <c r="C927"/>
      <c r="D927"/>
    </row>
    <row r="928" spans="2:4" ht="15">
      <c r="B928"/>
      <c r="C928"/>
      <c r="D928"/>
    </row>
    <row r="929" spans="2:4" ht="15">
      <c r="B929"/>
      <c r="C929"/>
      <c r="D929"/>
    </row>
    <row r="930" spans="2:4" ht="15">
      <c r="B930"/>
      <c r="C930"/>
      <c r="D930"/>
    </row>
    <row r="931" spans="2:4" ht="15">
      <c r="B931"/>
      <c r="C931"/>
      <c r="D931"/>
    </row>
    <row r="932" spans="2:4" ht="15">
      <c r="B932"/>
      <c r="C932"/>
      <c r="D932"/>
    </row>
    <row r="933" spans="2:4" ht="15">
      <c r="B933"/>
      <c r="C933"/>
      <c r="D933"/>
    </row>
    <row r="934" spans="2:4" ht="15">
      <c r="B934"/>
      <c r="C934"/>
      <c r="D934"/>
    </row>
    <row r="935" spans="2:4" ht="15">
      <c r="B935"/>
      <c r="C935"/>
      <c r="D935"/>
    </row>
    <row r="936" spans="2:4" ht="15">
      <c r="B936"/>
      <c r="C936"/>
      <c r="D936"/>
    </row>
    <row r="937" spans="2:4" ht="15">
      <c r="B937"/>
      <c r="C937"/>
      <c r="D937"/>
    </row>
    <row r="938" spans="2:4" ht="15">
      <c r="B938"/>
      <c r="C938"/>
      <c r="D938"/>
    </row>
    <row r="939" spans="2:4" ht="15">
      <c r="B939"/>
      <c r="C939"/>
      <c r="D939"/>
    </row>
    <row r="940" spans="2:4" ht="15">
      <c r="B940"/>
      <c r="C940"/>
      <c r="D940"/>
    </row>
    <row r="941" spans="2:4" ht="15">
      <c r="B941"/>
      <c r="C941"/>
      <c r="D941"/>
    </row>
    <row r="942" spans="2:4" ht="15">
      <c r="B942"/>
      <c r="C942"/>
      <c r="D942"/>
    </row>
    <row r="943" spans="2:4" ht="15">
      <c r="B943"/>
      <c r="C943"/>
      <c r="D943"/>
    </row>
    <row r="944" spans="2:4" ht="15">
      <c r="B944"/>
      <c r="C944"/>
      <c r="D944"/>
    </row>
    <row r="945" spans="2:4" ht="15">
      <c r="B945"/>
      <c r="C945"/>
      <c r="D945"/>
    </row>
    <row r="946" spans="2:4" ht="15">
      <c r="B946"/>
      <c r="C946"/>
      <c r="D946"/>
    </row>
    <row r="947" spans="2:4" ht="15">
      <c r="B947"/>
      <c r="C947"/>
      <c r="D947"/>
    </row>
    <row r="948" spans="2:4" ht="15">
      <c r="B948"/>
      <c r="C948"/>
      <c r="D948"/>
    </row>
    <row r="949" spans="2:4" ht="15">
      <c r="B949"/>
      <c r="C949"/>
      <c r="D949"/>
    </row>
    <row r="950" spans="2:4" ht="15">
      <c r="B950"/>
      <c r="C950"/>
      <c r="D950"/>
    </row>
    <row r="951" spans="2:4" ht="15">
      <c r="B951"/>
      <c r="C951"/>
      <c r="D951"/>
    </row>
    <row r="952" spans="2:4" ht="15">
      <c r="B952"/>
      <c r="C952"/>
      <c r="D952"/>
    </row>
    <row r="953" spans="2:4" ht="15">
      <c r="B953"/>
      <c r="C953"/>
      <c r="D953"/>
    </row>
    <row r="954" spans="2:4" ht="15">
      <c r="B954"/>
      <c r="C954"/>
      <c r="D954"/>
    </row>
    <row r="955" spans="2:4" ht="15">
      <c r="B955"/>
      <c r="C955"/>
      <c r="D955"/>
    </row>
    <row r="956" spans="2:4" ht="15">
      <c r="B956"/>
      <c r="C956"/>
      <c r="D956"/>
    </row>
    <row r="957" spans="2:4" ht="15">
      <c r="B957"/>
      <c r="C957"/>
      <c r="D957"/>
    </row>
    <row r="958" spans="2:4" ht="15">
      <c r="B958"/>
      <c r="C958"/>
      <c r="D958"/>
    </row>
    <row r="959" spans="2:4" ht="15">
      <c r="B959"/>
      <c r="C959"/>
      <c r="D959"/>
    </row>
    <row r="960" spans="2:4" ht="15">
      <c r="B960"/>
      <c r="C960"/>
      <c r="D960"/>
    </row>
    <row r="961" spans="2:4" ht="15">
      <c r="B961"/>
      <c r="C961"/>
      <c r="D961"/>
    </row>
    <row r="962" spans="2:4" ht="15">
      <c r="B962"/>
      <c r="C962"/>
      <c r="D962"/>
    </row>
    <row r="963" spans="2:4" ht="15">
      <c r="B963"/>
      <c r="C963"/>
      <c r="D963"/>
    </row>
    <row r="964" spans="2:4" ht="15">
      <c r="B964"/>
      <c r="C964"/>
      <c r="D964"/>
    </row>
    <row r="965" spans="2:4" ht="15">
      <c r="B965"/>
      <c r="C965"/>
      <c r="D965"/>
    </row>
    <row r="966" spans="2:4" ht="15">
      <c r="B966"/>
      <c r="C966"/>
      <c r="D966"/>
    </row>
    <row r="967" spans="2:4" ht="15">
      <c r="B967"/>
      <c r="C967"/>
      <c r="D967"/>
    </row>
    <row r="968" spans="2:4" ht="15">
      <c r="B968"/>
      <c r="C968"/>
      <c r="D968"/>
    </row>
    <row r="969" spans="2:4" ht="15">
      <c r="B969"/>
      <c r="C969"/>
      <c r="D969"/>
    </row>
    <row r="970" spans="2:4" ht="15">
      <c r="B970"/>
      <c r="C970"/>
      <c r="D970"/>
    </row>
    <row r="971" spans="2:4" ht="15">
      <c r="B971"/>
      <c r="C971"/>
      <c r="D971"/>
    </row>
    <row r="972" spans="2:4" ht="15">
      <c r="B972"/>
      <c r="C972"/>
      <c r="D972"/>
    </row>
    <row r="973" spans="2:4" ht="15">
      <c r="B973"/>
      <c r="C973"/>
      <c r="D973"/>
    </row>
    <row r="974" spans="2:4" ht="15">
      <c r="B974"/>
      <c r="C974"/>
      <c r="D974"/>
    </row>
    <row r="975" spans="2:4" ht="15">
      <c r="B975"/>
      <c r="C975"/>
      <c r="D975"/>
    </row>
    <row r="976" spans="2:4" ht="15">
      <c r="B976"/>
      <c r="C976"/>
      <c r="D976"/>
    </row>
    <row r="977" spans="2:4" ht="15">
      <c r="B977"/>
      <c r="C977"/>
      <c r="D977"/>
    </row>
    <row r="978" spans="2:4" ht="15">
      <c r="B978"/>
      <c r="C978"/>
      <c r="D978"/>
    </row>
    <row r="979" spans="2:4" ht="15">
      <c r="B979"/>
      <c r="C979"/>
      <c r="D979"/>
    </row>
    <row r="980" spans="2:4" ht="15">
      <c r="B980"/>
      <c r="C980"/>
      <c r="D980"/>
    </row>
    <row r="981" spans="2:4" ht="15">
      <c r="B981"/>
      <c r="C981"/>
      <c r="D981"/>
    </row>
    <row r="982" spans="2:4" ht="15">
      <c r="B982"/>
      <c r="C982"/>
      <c r="D982"/>
    </row>
    <row r="983" spans="2:4" ht="15">
      <c r="B983"/>
      <c r="C983"/>
      <c r="D983"/>
    </row>
    <row r="984" spans="2:4" ht="15">
      <c r="B984"/>
      <c r="C984"/>
      <c r="D984"/>
    </row>
    <row r="985" spans="2:4" ht="15">
      <c r="B985"/>
      <c r="C985"/>
      <c r="D985"/>
    </row>
    <row r="986" spans="2:4" ht="15">
      <c r="B986"/>
      <c r="C986"/>
      <c r="D986"/>
    </row>
    <row r="987" spans="2:4" ht="15">
      <c r="B987"/>
      <c r="C987"/>
      <c r="D987"/>
    </row>
    <row r="988" spans="2:4" ht="15">
      <c r="B988"/>
      <c r="C988"/>
      <c r="D988"/>
    </row>
    <row r="989" spans="2:4" ht="15">
      <c r="B989"/>
      <c r="C989"/>
      <c r="D989"/>
    </row>
    <row r="990" spans="2:4" ht="15">
      <c r="B990"/>
      <c r="C990"/>
      <c r="D990"/>
    </row>
    <row r="991" spans="2:4" ht="15">
      <c r="B991"/>
      <c r="C991"/>
      <c r="D991"/>
    </row>
    <row r="992" spans="2:4" ht="15">
      <c r="B992"/>
      <c r="C992"/>
      <c r="D992"/>
    </row>
    <row r="993" spans="2:4" ht="15">
      <c r="B993"/>
      <c r="C993"/>
      <c r="D993"/>
    </row>
    <row r="994" spans="2:4" ht="15">
      <c r="B994"/>
      <c r="C994"/>
      <c r="D994"/>
    </row>
    <row r="995" spans="2:4" ht="15">
      <c r="B995"/>
      <c r="C995"/>
      <c r="D995"/>
    </row>
    <row r="996" spans="2:4" ht="15">
      <c r="B996"/>
      <c r="C996"/>
      <c r="D996"/>
    </row>
    <row r="997" spans="2:4" ht="15">
      <c r="B997"/>
      <c r="C997"/>
      <c r="D997"/>
    </row>
    <row r="998" spans="2:4" ht="15">
      <c r="B998"/>
      <c r="C998"/>
      <c r="D998"/>
    </row>
    <row r="999" spans="2:4" ht="15">
      <c r="B999"/>
      <c r="C999"/>
      <c r="D999"/>
    </row>
    <row r="1000" spans="2:4" ht="15">
      <c r="B1000"/>
      <c r="C1000"/>
      <c r="D1000"/>
    </row>
    <row r="1001" spans="2:4" ht="15">
      <c r="B1001"/>
      <c r="C1001"/>
      <c r="D1001"/>
    </row>
    <row r="1002" spans="2:4" ht="15">
      <c r="B1002"/>
      <c r="C1002"/>
      <c r="D1002"/>
    </row>
    <row r="1003" spans="2:4" ht="15">
      <c r="B1003"/>
      <c r="C1003"/>
      <c r="D1003"/>
    </row>
    <row r="1004" spans="2:4" ht="15">
      <c r="B1004"/>
      <c r="C1004"/>
      <c r="D1004"/>
    </row>
    <row r="1005" spans="2:4" ht="15">
      <c r="B1005"/>
      <c r="C1005"/>
      <c r="D1005"/>
    </row>
    <row r="1006" spans="2:4" ht="15">
      <c r="B1006"/>
      <c r="C1006"/>
      <c r="D1006"/>
    </row>
    <row r="1007" spans="2:4" ht="15">
      <c r="B1007"/>
      <c r="C1007"/>
      <c r="D1007"/>
    </row>
    <row r="1008" spans="2:4" ht="15">
      <c r="B1008"/>
      <c r="C1008"/>
      <c r="D1008"/>
    </row>
    <row r="1009" spans="2:4" ht="15">
      <c r="B1009"/>
      <c r="C1009"/>
      <c r="D1009"/>
    </row>
    <row r="1010" spans="2:4" ht="15">
      <c r="B1010"/>
      <c r="C1010"/>
      <c r="D1010"/>
    </row>
    <row r="1011" spans="2:4" ht="15">
      <c r="B1011"/>
      <c r="C1011"/>
      <c r="D1011"/>
    </row>
    <row r="1012" spans="2:4" ht="15">
      <c r="B1012"/>
      <c r="C1012"/>
      <c r="D1012"/>
    </row>
    <row r="1013" spans="2:4" ht="15">
      <c r="B1013" s="16">
        <f>-(D1012*B$2+C1012*B$3*2*SQRT(B$1*B$2))/B$1</f>
        <v>0</v>
      </c>
      <c r="C1013"/>
      <c r="D1013"/>
    </row>
    <row r="1014" spans="2:4" ht="15">
      <c r="B1014" s="16">
        <f>-(D1013*B$2+C1013*B$3*2*SQRT(B$1*B$2))/B$1</f>
        <v>0</v>
      </c>
      <c r="C1014"/>
      <c r="D1014"/>
    </row>
    <row r="1015" spans="2:4" ht="15">
      <c r="B1015" s="16">
        <f>-(D1014*B$2+C1014*B$3*2*SQRT(B$1*B$2))/B$1</f>
        <v>0</v>
      </c>
      <c r="C1015" s="16">
        <f>C1014+B1015*B$4</f>
        <v>0</v>
      </c>
      <c r="D1015" s="16">
        <f>D1014+C1015*B$4</f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W1015"/>
  <sheetViews>
    <sheetView tabSelected="1" zoomScale="130" zoomScaleNormal="130" workbookViewId="0" topLeftCell="A1">
      <selection activeCell="E8" sqref="E8"/>
    </sheetView>
  </sheetViews>
  <sheetFormatPr defaultColWidth="9.140625" defaultRowHeight="12.75"/>
  <cols>
    <col min="1" max="1" width="22.57421875" style="2" bestFit="1" customWidth="1"/>
    <col min="2" max="2" width="12.57421875" style="2" bestFit="1" customWidth="1"/>
    <col min="3" max="9" width="9.140625" style="2" customWidth="1"/>
    <col min="10" max="10" width="9.7109375" style="2" bestFit="1" customWidth="1"/>
    <col min="11" max="17" width="9.140625" style="2" customWidth="1"/>
    <col min="18" max="21" width="9.140625" style="39" customWidth="1"/>
    <col min="22" max="22" width="10.8515625" style="39" customWidth="1"/>
    <col min="23" max="30" width="9.140625" style="39" customWidth="1"/>
    <col min="31" max="16384" width="9.140625" style="45" customWidth="1"/>
  </cols>
  <sheetData>
    <row r="1" spans="1:3" ht="23.25">
      <c r="A1" s="19" t="s">
        <v>2</v>
      </c>
      <c r="B1" s="20">
        <v>1</v>
      </c>
      <c r="C1" s="1"/>
    </row>
    <row r="2" spans="1:5" ht="23.25">
      <c r="A2" s="21" t="s">
        <v>3</v>
      </c>
      <c r="B2" s="22">
        <v>1.2</v>
      </c>
      <c r="C2" s="4"/>
      <c r="D2" s="5"/>
      <c r="E2" s="5"/>
    </row>
    <row r="3" spans="1:5" ht="23.25">
      <c r="A3" s="55" t="s">
        <v>27</v>
      </c>
      <c r="B3" s="24">
        <v>0.1</v>
      </c>
      <c r="C3" s="13"/>
      <c r="D3" s="14"/>
      <c r="E3" s="5"/>
    </row>
    <row r="4" spans="1:5" ht="24" thickBot="1">
      <c r="A4" s="25" t="s">
        <v>5</v>
      </c>
      <c r="B4" s="26">
        <v>0.1</v>
      </c>
      <c r="C4" s="4"/>
      <c r="D4" s="5"/>
      <c r="E4" s="5"/>
    </row>
    <row r="5" spans="1:3" ht="23.25">
      <c r="A5" s="46"/>
      <c r="B5" s="46"/>
      <c r="C5" s="4"/>
    </row>
    <row r="6" spans="1:2" ht="20.25">
      <c r="A6" s="1"/>
      <c r="B6" s="4"/>
    </row>
    <row r="7" spans="1:17" ht="20.25">
      <c r="A7" s="47"/>
      <c r="B7" s="1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0.25">
      <c r="A8" s="48"/>
      <c r="B8" s="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0.25">
      <c r="A9" s="4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0.25">
      <c r="A10" s="47"/>
      <c r="B10" s="68"/>
      <c r="C10" s="70" t="s">
        <v>33</v>
      </c>
      <c r="D10" s="70" t="s">
        <v>34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">
      <c r="A11" s="73" t="s">
        <v>39</v>
      </c>
      <c r="B11" s="72" t="s">
        <v>36</v>
      </c>
      <c r="C11" s="71">
        <f>-B4</f>
        <v>-0.1</v>
      </c>
      <c r="D11" s="71">
        <v>-0.4</v>
      </c>
      <c r="E11" s="2" t="s"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">
      <c r="A12" s="73" t="s">
        <v>39</v>
      </c>
      <c r="B12" s="72" t="s">
        <v>35</v>
      </c>
      <c r="C12" s="71">
        <f>-2*B4</f>
        <v>-0.2</v>
      </c>
      <c r="D12" s="71">
        <v>-0.4</v>
      </c>
      <c r="E12" s="2" t="s">
        <v>31</v>
      </c>
      <c r="F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">
      <c r="A13" s="31" t="s">
        <v>32</v>
      </c>
      <c r="B13" s="72" t="s">
        <v>37</v>
      </c>
      <c r="C13" s="69">
        <v>11.6</v>
      </c>
      <c r="D13" s="69">
        <f>smd_simple(D14,D15,B$2,B$1,B$3,B$4)</f>
        <v>-0.10700639072636806</v>
      </c>
      <c r="E13" s="2" t="s">
        <v>38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">
      <c r="A14" s="32"/>
      <c r="B14"/>
      <c r="C14">
        <v>11.5</v>
      </c>
      <c r="D14">
        <v>-0.11015724728914592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">
      <c r="A15" s="32"/>
      <c r="B15"/>
      <c r="C15">
        <v>11.4</v>
      </c>
      <c r="D15">
        <v>-0.11202718517081088</v>
      </c>
      <c r="F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">
      <c r="A16" s="32"/>
      <c r="B16"/>
      <c r="C16">
        <v>11.3</v>
      </c>
      <c r="D16">
        <v>-0.11256457034981039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">
      <c r="A17" s="32"/>
      <c r="B17"/>
      <c r="C17">
        <v>11.2</v>
      </c>
      <c r="D17">
        <v>-0.11173296103743541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">
      <c r="B18"/>
      <c r="C18">
        <v>11.1</v>
      </c>
      <c r="D18">
        <v>-0.10951189507544769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2:17" ht="15">
      <c r="B19"/>
      <c r="C19">
        <v>11</v>
      </c>
      <c r="D19">
        <v>-0.1058974989203176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ht="15">
      <c r="B20"/>
      <c r="C20">
        <v>10.9</v>
      </c>
      <c r="D20">
        <v>-0.10090290674617096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2:17" ht="15">
      <c r="B21"/>
      <c r="C21">
        <v>10.8</v>
      </c>
      <c r="D21">
        <v>-0.09455848027128105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ht="15">
      <c r="B22"/>
      <c r="C22">
        <v>10.7</v>
      </c>
      <c r="D22">
        <v>-0.08691182214737606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ht="15.75" thickBot="1">
      <c r="B23"/>
      <c r="C23">
        <v>10.6</v>
      </c>
      <c r="D23">
        <v>-0.07802757812336938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5" ht="15" customHeight="1">
      <c r="B24"/>
      <c r="C24">
        <v>10.5</v>
      </c>
      <c r="D24">
        <v>-0.06798702567934607</v>
      </c>
      <c r="F24" s="17"/>
      <c r="G24" s="37" t="s">
        <v>10</v>
      </c>
      <c r="H24" s="38" t="s">
        <v>11</v>
      </c>
      <c r="I24" s="39"/>
      <c r="M24" s="17"/>
      <c r="N24" s="17"/>
      <c r="O24" s="17"/>
    </row>
    <row r="25" spans="2:22" ht="18.75" thickBot="1">
      <c r="B25"/>
      <c r="C25">
        <v>10.4</v>
      </c>
      <c r="D25">
        <v>-0.05688744939477833</v>
      </c>
      <c r="F25" s="17"/>
      <c r="G25" s="40">
        <f>D14</f>
        <v>-0.11015724728914592</v>
      </c>
      <c r="H25" s="41">
        <v>0</v>
      </c>
      <c r="I25" s="39"/>
      <c r="J25" s="44" t="s">
        <v>25</v>
      </c>
      <c r="K25" s="44"/>
      <c r="L25" s="44"/>
      <c r="M25" s="44" t="s">
        <v>23</v>
      </c>
      <c r="N25" s="44"/>
      <c r="O25" s="44"/>
      <c r="P25" s="44" t="s">
        <v>24</v>
      </c>
      <c r="Q25" s="44"/>
      <c r="R25" s="44"/>
      <c r="S25" s="65" t="s">
        <v>28</v>
      </c>
      <c r="T25" s="44"/>
      <c r="U25" s="44"/>
      <c r="V25" s="64" t="s">
        <v>29</v>
      </c>
    </row>
    <row r="26" spans="2:15" ht="15.75" thickBot="1">
      <c r="B26"/>
      <c r="C26">
        <v>10.3</v>
      </c>
      <c r="D26">
        <v>-0.044841305937370624</v>
      </c>
      <c r="F26" s="17"/>
      <c r="G26" s="42"/>
      <c r="H26" s="42"/>
      <c r="I26" s="39"/>
      <c r="L26" s="17"/>
      <c r="M26" s="17"/>
      <c r="N26" s="17"/>
      <c r="O26" s="17"/>
    </row>
    <row r="27" spans="2:23" ht="15">
      <c r="B27"/>
      <c r="C27">
        <v>10.2</v>
      </c>
      <c r="D27">
        <v>-0.03197518420469062</v>
      </c>
      <c r="F27" s="17"/>
      <c r="G27" s="49" t="s">
        <v>22</v>
      </c>
      <c r="H27" s="50">
        <f>G25+1</f>
        <v>0.8898427527108541</v>
      </c>
      <c r="I27" s="39"/>
      <c r="J27" s="27">
        <f>G$25</f>
        <v>-0.11015724728914592</v>
      </c>
      <c r="K27" s="28">
        <f>-5*H$37</f>
        <v>-0.4</v>
      </c>
      <c r="L27" s="17"/>
      <c r="M27" s="58">
        <f>-(2*H$28+1)</f>
        <v>-1.4</v>
      </c>
      <c r="N27" s="59">
        <f>3*H$37</f>
        <v>0.24</v>
      </c>
      <c r="O27" s="17"/>
      <c r="P27" s="37">
        <f>-(2*H$28+1)</f>
        <v>-1.4</v>
      </c>
      <c r="Q27" s="38">
        <f>-4*H$37</f>
        <v>-0.32</v>
      </c>
      <c r="S27" s="37">
        <f>-(2*H$28+1)+H$31+H$30</f>
        <v>-0.44999999999999984</v>
      </c>
      <c r="T27" s="38">
        <f>-3*H$37+H$34</f>
        <v>-0.22299999999999998</v>
      </c>
      <c r="V27" s="27">
        <f>G$25</f>
        <v>-0.11015724728914592</v>
      </c>
      <c r="W27" s="38">
        <f>-3*H$37</f>
        <v>-0.24</v>
      </c>
    </row>
    <row r="28" spans="2:23" ht="15">
      <c r="B28"/>
      <c r="C28">
        <v>10.1</v>
      </c>
      <c r="D28">
        <v>-0.018428568787889156</v>
      </c>
      <c r="F28" s="17"/>
      <c r="G28" s="51" t="s">
        <v>12</v>
      </c>
      <c r="H28" s="52">
        <f>0.2</f>
        <v>0.2</v>
      </c>
      <c r="I28" s="39"/>
      <c r="J28" s="56">
        <f>G$25</f>
        <v>-0.11015724728914592</v>
      </c>
      <c r="K28" s="57">
        <f>5*H$37</f>
        <v>0.4</v>
      </c>
      <c r="L28" s="17"/>
      <c r="M28" s="60">
        <f>-(H$28+1)</f>
        <v>-1.2</v>
      </c>
      <c r="N28" s="61">
        <f>3*H$37</f>
        <v>0.24</v>
      </c>
      <c r="O28" s="17"/>
      <c r="P28" s="66">
        <f>-(2*H$28+1)</f>
        <v>-1.4</v>
      </c>
      <c r="Q28" s="67">
        <f>4*H$37</f>
        <v>0.32</v>
      </c>
      <c r="S28" s="66">
        <f>-(2*H$28+1)+2*H$31+H$30</f>
        <v>-0.3999999999999998</v>
      </c>
      <c r="T28" s="67">
        <f>-3*H$37+H$34</f>
        <v>-0.22299999999999998</v>
      </c>
      <c r="V28" s="56">
        <f>G$25-H$32</f>
        <v>-0.9601572472891459</v>
      </c>
      <c r="W28" s="67">
        <f>-3*H$37</f>
        <v>-0.24</v>
      </c>
    </row>
    <row r="29" spans="2:23" ht="15">
      <c r="B29"/>
      <c r="C29">
        <v>10</v>
      </c>
      <c r="D29">
        <v>-0.004352417522803326</v>
      </c>
      <c r="F29" s="17"/>
      <c r="G29" s="51" t="s">
        <v>13</v>
      </c>
      <c r="H29" s="52">
        <f>0.2*B1</f>
        <v>0.2</v>
      </c>
      <c r="I29" s="39"/>
      <c r="J29" s="56">
        <f>G$25+H$29</f>
        <v>0.0898427527108541</v>
      </c>
      <c r="K29" s="57">
        <f>5*H$37</f>
        <v>0.4</v>
      </c>
      <c r="L29" s="17"/>
      <c r="M29" s="60">
        <f>-(H$28+1)+H$27/12</f>
        <v>-1.1258464372740955</v>
      </c>
      <c r="N29" s="61">
        <f>3*H$37-H$35</f>
        <v>0.11499999999999999</v>
      </c>
      <c r="O29" s="17"/>
      <c r="P29" s="66"/>
      <c r="Q29" s="67"/>
      <c r="S29" s="66">
        <f>-(2*H$28+1)+H$31+H$30</f>
        <v>-0.44999999999999984</v>
      </c>
      <c r="T29" s="67">
        <f>-3*H$37+H$36/2+H$34</f>
        <v>-0.17335373620529687</v>
      </c>
      <c r="V29" s="56">
        <f>G$25-H$32</f>
        <v>-0.9601572472891459</v>
      </c>
      <c r="W29" s="67">
        <f>-3*H$37+H$36/2</f>
        <v>-0.1903537362052969</v>
      </c>
    </row>
    <row r="30" spans="2:23" ht="15">
      <c r="B30"/>
      <c r="C30">
        <v>9.9</v>
      </c>
      <c r="D30">
        <v>0.010092433584200521</v>
      </c>
      <c r="F30" s="17"/>
      <c r="G30" s="51" t="s">
        <v>14</v>
      </c>
      <c r="H30" s="52">
        <v>0.9</v>
      </c>
      <c r="I30" s="39"/>
      <c r="J30" s="56">
        <f>G$25+H$29</f>
        <v>0.0898427527108541</v>
      </c>
      <c r="K30" s="57">
        <f>-5*H$37</f>
        <v>-0.4</v>
      </c>
      <c r="L30" s="17"/>
      <c r="M30" s="60">
        <f>-(H$28+1)+2*H$27/12</f>
        <v>-1.0516928745481908</v>
      </c>
      <c r="N30" s="61">
        <f>3*H$37</f>
        <v>0.24</v>
      </c>
      <c r="O30" s="17"/>
      <c r="P30" s="66">
        <f>-(2*H$28+1)</f>
        <v>-1.4</v>
      </c>
      <c r="Q30" s="67">
        <f>-4*H$37</f>
        <v>-0.32</v>
      </c>
      <c r="S30" s="66">
        <f>-(2*H$28+1)+H$31</f>
        <v>-1.3499999999999999</v>
      </c>
      <c r="T30" s="67">
        <f>-3*H$37+H$36/2+H$34</f>
        <v>-0.17335373620529687</v>
      </c>
      <c r="V30" s="56">
        <f>G$25-H$32-H$33</f>
        <v>-1.0601572472891458</v>
      </c>
      <c r="W30" s="67">
        <f>-3*H$37+H$36/2</f>
        <v>-0.1903537362052969</v>
      </c>
    </row>
    <row r="31" spans="2:23" ht="15">
      <c r="B31"/>
      <c r="C31">
        <v>9.8</v>
      </c>
      <c r="D31">
        <v>0.024737022352750833</v>
      </c>
      <c r="F31" s="17"/>
      <c r="G31" s="51" t="s">
        <v>15</v>
      </c>
      <c r="H31" s="52">
        <v>0.05</v>
      </c>
      <c r="I31" s="39"/>
      <c r="J31" s="56">
        <f>G$25</f>
        <v>-0.11015724728914592</v>
      </c>
      <c r="K31" s="57">
        <f>-5*H$37</f>
        <v>-0.4</v>
      </c>
      <c r="L31" s="17"/>
      <c r="M31" s="60">
        <f>-(H$28+1)+3*H$27/12</f>
        <v>-0.9775393118222865</v>
      </c>
      <c r="N31" s="61">
        <f>3*H$37-H$35</f>
        <v>0.11499999999999999</v>
      </c>
      <c r="O31" s="17"/>
      <c r="P31" s="66">
        <f>-(2*H$28+1)-H$37</f>
        <v>-1.48</v>
      </c>
      <c r="Q31" s="67">
        <f>-3*H$37</f>
        <v>-0.24</v>
      </c>
      <c r="S31" s="66">
        <f>-(2*H$28+1)</f>
        <v>-1.4</v>
      </c>
      <c r="T31" s="67">
        <f>-3*H$37</f>
        <v>-0.24</v>
      </c>
      <c r="V31" s="56">
        <f>G$25-H$32-H$33</f>
        <v>-1.0601572472891458</v>
      </c>
      <c r="W31" s="67">
        <f>-3*H$37-H$36/2</f>
        <v>-0.2896462637947031</v>
      </c>
    </row>
    <row r="32" spans="2:23" ht="15">
      <c r="B32"/>
      <c r="C32">
        <v>9.7</v>
      </c>
      <c r="D32">
        <v>0.039406151367480984</v>
      </c>
      <c r="F32" s="17"/>
      <c r="G32" s="51" t="s">
        <v>16</v>
      </c>
      <c r="H32" s="52">
        <v>0.85</v>
      </c>
      <c r="I32" s="39"/>
      <c r="J32" s="56">
        <f>G$25+H$29</f>
        <v>0.0898427527108541</v>
      </c>
      <c r="K32" s="57">
        <f>5*H$37</f>
        <v>0.4</v>
      </c>
      <c r="L32" s="17"/>
      <c r="M32" s="60">
        <f>-(H$28+1)+4*H$27/12</f>
        <v>-0.9033857490963819</v>
      </c>
      <c r="N32" s="61">
        <f>3*H$37</f>
        <v>0.24</v>
      </c>
      <c r="O32" s="17"/>
      <c r="P32" s="66"/>
      <c r="Q32" s="67"/>
      <c r="S32" s="66">
        <f>S30</f>
        <v>-1.3499999999999999</v>
      </c>
      <c r="T32" s="67">
        <f>-3*H$37-H$36/2-H$34</f>
        <v>-0.3066462637947031</v>
      </c>
      <c r="V32" s="66">
        <f>G$25-H$32</f>
        <v>-0.9601572472891459</v>
      </c>
      <c r="W32" s="67">
        <f>-3*H$37-H$36/2</f>
        <v>-0.2896462637947031</v>
      </c>
    </row>
    <row r="33" spans="2:23" ht="15.75" thickBot="1">
      <c r="B33"/>
      <c r="C33">
        <v>9.6</v>
      </c>
      <c r="D33">
        <v>0.05392039777224445</v>
      </c>
      <c r="F33" s="17"/>
      <c r="G33" s="51" t="s">
        <v>17</v>
      </c>
      <c r="H33" s="52">
        <v>0.1</v>
      </c>
      <c r="I33" s="39"/>
      <c r="J33" s="56"/>
      <c r="K33" s="57"/>
      <c r="L33" s="17"/>
      <c r="M33" s="60">
        <f>-(H$28+1)+5*H$27/12</f>
        <v>-0.8292321863704775</v>
      </c>
      <c r="N33" s="61">
        <f>3*H$37-H$35</f>
        <v>0.11499999999999999</v>
      </c>
      <c r="O33" s="17"/>
      <c r="P33" s="66">
        <f>-(2*H$28+1)</f>
        <v>-1.4</v>
      </c>
      <c r="Q33" s="67">
        <f>-3*H$37</f>
        <v>-0.24</v>
      </c>
      <c r="S33" s="66">
        <f>S29</f>
        <v>-0.44999999999999984</v>
      </c>
      <c r="T33" s="67">
        <f>-3*H$37-H$36/2-H$34</f>
        <v>-0.3066462637947031</v>
      </c>
      <c r="V33" s="40">
        <f>G$25-H$32</f>
        <v>-0.9601572472891459</v>
      </c>
      <c r="W33" s="41">
        <f>-3*H$37</f>
        <v>-0.24</v>
      </c>
    </row>
    <row r="34" spans="2:20" ht="15">
      <c r="B34"/>
      <c r="C34">
        <v>9.5</v>
      </c>
      <c r="D34">
        <v>0.0680982199240956</v>
      </c>
      <c r="F34" s="17"/>
      <c r="G34" s="51" t="s">
        <v>18</v>
      </c>
      <c r="H34" s="52">
        <v>0.017</v>
      </c>
      <c r="I34" s="39"/>
      <c r="J34" s="56">
        <f>G$25</f>
        <v>-0.11015724728914592</v>
      </c>
      <c r="K34" s="57">
        <f>5*H$37</f>
        <v>0.4</v>
      </c>
      <c r="L34" s="17"/>
      <c r="M34" s="60">
        <f>-(H$28+1)+6*H$27/12</f>
        <v>-0.755078623644573</v>
      </c>
      <c r="N34" s="61">
        <f>3*H$37</f>
        <v>0.24</v>
      </c>
      <c r="O34" s="17"/>
      <c r="P34" s="66">
        <f>-(2*H$28+1)-H$37</f>
        <v>-1.48</v>
      </c>
      <c r="Q34" s="67">
        <f>-2*H$37</f>
        <v>-0.16</v>
      </c>
      <c r="S34" s="66">
        <f>S28</f>
        <v>-0.3999999999999998</v>
      </c>
      <c r="T34" s="67">
        <f>-3*H$37-H$34</f>
        <v>-0.257</v>
      </c>
    </row>
    <row r="35" spans="2:20" ht="15.75" thickBot="1">
      <c r="B35"/>
      <c r="C35">
        <v>9.4</v>
      </c>
      <c r="D35">
        <v>0.08175813723055368</v>
      </c>
      <c r="F35" s="17"/>
      <c r="G35" s="51" t="s">
        <v>19</v>
      </c>
      <c r="H35" s="52">
        <f>0.15/B2</f>
        <v>0.125</v>
      </c>
      <c r="I35" s="39"/>
      <c r="J35" s="29">
        <f>G$25+H$29</f>
        <v>0.0898427527108541</v>
      </c>
      <c r="K35" s="30">
        <f>-5*H$37</f>
        <v>-0.4</v>
      </c>
      <c r="L35" s="17"/>
      <c r="M35" s="60">
        <f>-(H$28+1)+7*H$27/12</f>
        <v>-0.6809250609186684</v>
      </c>
      <c r="N35" s="61">
        <f>3*H$37-H$35</f>
        <v>0.11499999999999999</v>
      </c>
      <c r="O35" s="17"/>
      <c r="P35" s="66"/>
      <c r="Q35" s="67"/>
      <c r="S35" s="40">
        <f>S27</f>
        <v>-0.44999999999999984</v>
      </c>
      <c r="T35" s="41">
        <f>-3*H$37-H$34</f>
        <v>-0.257</v>
      </c>
    </row>
    <row r="36" spans="2:17" ht="15">
      <c r="B36"/>
      <c r="C36">
        <v>9.3</v>
      </c>
      <c r="D36">
        <v>0.094720958065452</v>
      </c>
      <c r="F36" s="17"/>
      <c r="G36" s="51" t="s">
        <v>20</v>
      </c>
      <c r="H36" s="52">
        <f>0.3*SQRT(B3)*(B$1*B$2)^(1/4)</f>
        <v>0.0992925275894062</v>
      </c>
      <c r="I36" s="39"/>
      <c r="L36" s="17"/>
      <c r="M36" s="60">
        <f>-(H$28+1)+8*H$27/12</f>
        <v>-0.6067714981927639</v>
      </c>
      <c r="N36" s="61">
        <f>3*H$37</f>
        <v>0.24</v>
      </c>
      <c r="O36" s="17"/>
      <c r="P36" s="66">
        <f>-(2*H$28+1)</f>
        <v>-1.4</v>
      </c>
      <c r="Q36" s="67">
        <f>-2*H$37</f>
        <v>-0.16</v>
      </c>
    </row>
    <row r="37" spans="2:17" ht="15.75" thickBot="1">
      <c r="B37"/>
      <c r="C37">
        <v>9.2</v>
      </c>
      <c r="D37">
        <v>0.10681202950647099</v>
      </c>
      <c r="F37" s="17"/>
      <c r="G37" s="53" t="s">
        <v>21</v>
      </c>
      <c r="H37" s="54">
        <v>0.08</v>
      </c>
      <c r="I37" s="39"/>
      <c r="L37" s="17"/>
      <c r="M37" s="60">
        <f>-(H$28+1)+9*H$27/12</f>
        <v>-0.5326179354668594</v>
      </c>
      <c r="N37" s="61">
        <f>3*H$37-H$35</f>
        <v>0.11499999999999999</v>
      </c>
      <c r="O37" s="17"/>
      <c r="P37" s="66">
        <f>-(2*H$28+1)-H$37</f>
        <v>-1.48</v>
      </c>
      <c r="Q37" s="67">
        <f>-1*H$37</f>
        <v>-0.08</v>
      </c>
    </row>
    <row r="38" spans="2:17" ht="15">
      <c r="B38"/>
      <c r="C38">
        <v>9.1</v>
      </c>
      <c r="D38">
        <v>0.11786348178158317</v>
      </c>
      <c r="F38" s="17"/>
      <c r="G38" s="39"/>
      <c r="H38" s="39"/>
      <c r="I38" s="39"/>
      <c r="L38" s="17"/>
      <c r="M38" s="60">
        <f>-(H$28+1)+10*H$27/12</f>
        <v>-0.45846437274095486</v>
      </c>
      <c r="N38" s="61">
        <f>3*H$37</f>
        <v>0.24</v>
      </c>
      <c r="O38" s="17"/>
      <c r="P38" s="66"/>
      <c r="Q38" s="67"/>
    </row>
    <row r="39" spans="2:17" ht="15">
      <c r="B39"/>
      <c r="C39">
        <v>9</v>
      </c>
      <c r="D39">
        <v>0.12771643976923586</v>
      </c>
      <c r="F39" s="17"/>
      <c r="G39" s="39"/>
      <c r="H39" s="39"/>
      <c r="I39" s="39"/>
      <c r="L39" s="17"/>
      <c r="M39" s="60">
        <f>-(H$28+1)+11*H$27/12</f>
        <v>-0.3843108100150504</v>
      </c>
      <c r="N39" s="61">
        <f>3*H$37-H$35</f>
        <v>0.11499999999999999</v>
      </c>
      <c r="P39" s="66">
        <f>-(2*H$28+1)</f>
        <v>-1.4</v>
      </c>
      <c r="Q39" s="67">
        <f>-1*H$37</f>
        <v>-0.08</v>
      </c>
    </row>
    <row r="40" spans="2:17" ht="15">
      <c r="B40"/>
      <c r="C40">
        <v>8.9</v>
      </c>
      <c r="D40">
        <v>0.1362231736818429</v>
      </c>
      <c r="F40" s="17"/>
      <c r="G40" s="39"/>
      <c r="H40" s="39"/>
      <c r="I40" s="39"/>
      <c r="L40" s="17"/>
      <c r="M40" s="60">
        <f>-(H$28+1)+12*H$27/12</f>
        <v>-0.31015724728914595</v>
      </c>
      <c r="N40" s="61">
        <f>3*H$37</f>
        <v>0.24</v>
      </c>
      <c r="O40" s="17"/>
      <c r="P40" s="66">
        <f>-(2*H$28+1)-H$37</f>
        <v>-1.48</v>
      </c>
      <c r="Q40" s="67">
        <v>0</v>
      </c>
    </row>
    <row r="41" spans="2:17" ht="15.75" thickBot="1">
      <c r="B41"/>
      <c r="C41">
        <v>8.8</v>
      </c>
      <c r="D41">
        <v>0.1432491611840154</v>
      </c>
      <c r="F41" s="17"/>
      <c r="G41" s="39"/>
      <c r="H41" s="39"/>
      <c r="I41" s="39"/>
      <c r="L41" s="17"/>
      <c r="M41" s="62">
        <f>-1+H$27</f>
        <v>-0.11015724728914589</v>
      </c>
      <c r="N41" s="63">
        <f>3*H$37</f>
        <v>0.24</v>
      </c>
      <c r="O41" s="17"/>
      <c r="P41" s="66"/>
      <c r="Q41" s="67"/>
    </row>
    <row r="42" spans="2:17" ht="15">
      <c r="B42"/>
      <c r="C42">
        <v>8.7</v>
      </c>
      <c r="D42">
        <v>0.1486750336619931</v>
      </c>
      <c r="F42" s="17"/>
      <c r="G42" s="39"/>
      <c r="H42" s="39"/>
      <c r="I42" s="39"/>
      <c r="L42" s="17"/>
      <c r="M42" s="17"/>
      <c r="N42" s="43"/>
      <c r="O42" s="17"/>
      <c r="P42" s="66">
        <f>-(2*H$28+1)</f>
        <v>-1.4</v>
      </c>
      <c r="Q42" s="67">
        <f>0</f>
        <v>0</v>
      </c>
    </row>
    <row r="43" spans="2:17" ht="15">
      <c r="B43"/>
      <c r="C43">
        <v>8.6</v>
      </c>
      <c r="D43">
        <v>0.1523983801709208</v>
      </c>
      <c r="F43" s="17"/>
      <c r="G43" s="39"/>
      <c r="H43" s="39"/>
      <c r="I43" s="39"/>
      <c r="L43" s="17"/>
      <c r="M43" s="17"/>
      <c r="N43" s="17"/>
      <c r="O43" s="17"/>
      <c r="P43" s="66">
        <f>-(2*H$28+1)-H$37</f>
        <v>-1.48</v>
      </c>
      <c r="Q43" s="67">
        <f>1*H$37</f>
        <v>0.08</v>
      </c>
    </row>
    <row r="44" spans="2:17" ht="15">
      <c r="B44"/>
      <c r="C44">
        <v>8.5</v>
      </c>
      <c r="D44">
        <v>0.1543353837397419</v>
      </c>
      <c r="F44" s="17"/>
      <c r="G44" s="39"/>
      <c r="H44" s="39"/>
      <c r="I44" s="39"/>
      <c r="L44" s="17"/>
      <c r="M44" s="17"/>
      <c r="N44" s="17"/>
      <c r="O44" s="17"/>
      <c r="P44" s="66"/>
      <c r="Q44" s="67"/>
    </row>
    <row r="45" spans="2:17" ht="15">
      <c r="B45"/>
      <c r="C45">
        <v>8.4</v>
      </c>
      <c r="D45">
        <v>0.1544222662030871</v>
      </c>
      <c r="F45" s="17"/>
      <c r="G45" s="39"/>
      <c r="H45" s="39"/>
      <c r="I45" s="39"/>
      <c r="L45" s="17"/>
      <c r="M45" s="17"/>
      <c r="N45" s="17"/>
      <c r="O45" s="17"/>
      <c r="P45" s="66">
        <f>-(2*H$28+1)</f>
        <v>-1.4</v>
      </c>
      <c r="Q45" s="67">
        <f>1*H$37</f>
        <v>0.08</v>
      </c>
    </row>
    <row r="46" spans="2:17" ht="15">
      <c r="B46"/>
      <c r="C46">
        <v>8.3</v>
      </c>
      <c r="D46">
        <v>0.15261651954488173</v>
      </c>
      <c r="F46" s="17"/>
      <c r="G46" s="39"/>
      <c r="H46" s="39"/>
      <c r="I46" s="39"/>
      <c r="L46" s="17"/>
      <c r="M46" s="17"/>
      <c r="N46" s="17"/>
      <c r="O46" s="17"/>
      <c r="P46" s="66">
        <f>-(2*H$28+1)-H$37</f>
        <v>-1.48</v>
      </c>
      <c r="Q46" s="67">
        <f>2*H$37</f>
        <v>0.16</v>
      </c>
    </row>
    <row r="47" spans="2:17" ht="15">
      <c r="B47"/>
      <c r="C47">
        <v>8.2</v>
      </c>
      <c r="D47">
        <v>0.14889790386450436</v>
      </c>
      <c r="F47" s="17"/>
      <c r="G47" s="39"/>
      <c r="H47" s="39"/>
      <c r="I47" s="39"/>
      <c r="L47" s="17"/>
      <c r="M47" s="17"/>
      <c r="N47" s="17"/>
      <c r="O47" s="17"/>
      <c r="P47" s="66"/>
      <c r="Q47" s="67"/>
    </row>
    <row r="48" spans="2:17" ht="15">
      <c r="B48"/>
      <c r="C48">
        <v>8.1</v>
      </c>
      <c r="D48">
        <v>0.14326919449408004</v>
      </c>
      <c r="F48" s="17"/>
      <c r="G48" s="39"/>
      <c r="H48" s="39"/>
      <c r="I48" s="39"/>
      <c r="L48" s="17"/>
      <c r="M48" s="17"/>
      <c r="N48" s="17"/>
      <c r="O48" s="17"/>
      <c r="P48" s="66">
        <f>-(2*H$28+1)</f>
        <v>-1.4</v>
      </c>
      <c r="Q48" s="67">
        <f>2*H$37</f>
        <v>0.16</v>
      </c>
    </row>
    <row r="49" spans="2:17" ht="15">
      <c r="B49"/>
      <c r="C49">
        <v>8</v>
      </c>
      <c r="D49">
        <v>0.13575666348175036</v>
      </c>
      <c r="F49" s="17"/>
      <c r="G49" s="39"/>
      <c r="H49" s="39"/>
      <c r="I49" s="39"/>
      <c r="L49" s="17"/>
      <c r="M49" s="17"/>
      <c r="N49" s="17"/>
      <c r="O49" s="17"/>
      <c r="P49" s="66">
        <f>-(2*H$28+1)-H$37</f>
        <v>-1.48</v>
      </c>
      <c r="Q49" s="67">
        <f>3*H$37</f>
        <v>0.24</v>
      </c>
    </row>
    <row r="50" spans="2:17" ht="15">
      <c r="B50"/>
      <c r="C50">
        <v>7.9</v>
      </c>
      <c r="D50">
        <v>0.12641028358359027</v>
      </c>
      <c r="F50" s="17"/>
      <c r="G50" s="39"/>
      <c r="H50" s="39"/>
      <c r="I50" s="39"/>
      <c r="L50" s="17"/>
      <c r="M50" s="17"/>
      <c r="N50" s="17"/>
      <c r="O50" s="17"/>
      <c r="P50" s="66"/>
      <c r="Q50" s="67"/>
    </row>
    <row r="51" spans="2:17" ht="15">
      <c r="B51"/>
      <c r="C51">
        <v>7.8</v>
      </c>
      <c r="D51">
        <v>0.11530364604572622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6">
        <f>-(2*H$28+1)</f>
        <v>-1.4</v>
      </c>
      <c r="Q51" s="67">
        <f>3*H$37</f>
        <v>0.24</v>
      </c>
    </row>
    <row r="52" spans="2:17" ht="15.75" thickBot="1">
      <c r="B52"/>
      <c r="C52">
        <v>7.7</v>
      </c>
      <c r="D52">
        <v>0.10253358677436945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0">
        <f>-(2*H$28+1)-H$37</f>
        <v>-1.48</v>
      </c>
      <c r="Q52" s="41">
        <f>4*H$37</f>
        <v>0.32</v>
      </c>
    </row>
    <row r="53" spans="2:17" ht="15">
      <c r="B53"/>
      <c r="C53">
        <v>7.6</v>
      </c>
      <c r="D53">
        <v>0.08821951894819813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2:17" ht="15">
      <c r="B54"/>
      <c r="C54">
        <v>7.5</v>
      </c>
      <c r="D54">
        <v>0.07250247368554094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2:17" ht="15">
      <c r="B55"/>
      <c r="C55">
        <v>7.4</v>
      </c>
      <c r="D55">
        <v>0.05554385399674917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2:17" ht="15">
      <c r="B56"/>
      <c r="C56">
        <v>7.3</v>
      </c>
      <c r="D56">
        <v>0.037523910886948515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2:17" ht="15">
      <c r="B57"/>
      <c r="C57">
        <v>7.2</v>
      </c>
      <c r="D57">
        <v>0.018639954081819586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2:17" ht="15">
      <c r="B58"/>
      <c r="C58">
        <v>7.1</v>
      </c>
      <c r="D58">
        <v>-0.0008956866157051879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17" ht="15">
      <c r="B59"/>
      <c r="C59">
        <v>7</v>
      </c>
      <c r="D59">
        <v>-0.020857929911911027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2:17" ht="15">
      <c r="B60"/>
      <c r="C60">
        <v>6.9</v>
      </c>
      <c r="D60">
        <v>-0.04101141886975973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5">
      <c r="B61"/>
      <c r="C61">
        <v>6.8</v>
      </c>
      <c r="D61">
        <v>-0.06111317828424554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5">
      <c r="B62"/>
      <c r="C62">
        <v>6.7</v>
      </c>
      <c r="D62">
        <v>-0.0809154250490143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5">
      <c r="B63"/>
      <c r="C63">
        <v>6.6</v>
      </c>
      <c r="D63">
        <v>-0.100168500461383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2:17" ht="15">
      <c r="B64"/>
      <c r="C64">
        <v>6.5</v>
      </c>
      <c r="D64">
        <v>-0.11862389122128594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2:17" ht="15">
      <c r="B65"/>
      <c r="C65">
        <v>6.4</v>
      </c>
      <c r="D65">
        <v>-0.13603730404684172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2:17" ht="15">
      <c r="B66"/>
      <c r="C66">
        <v>6.3</v>
      </c>
      <c r="D66">
        <v>-0.15217175738570377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2:17" ht="15">
      <c r="B67"/>
      <c r="C67">
        <v>6.2</v>
      </c>
      <c r="D67">
        <v>-0.16680065267355892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5">
      <c r="B68"/>
      <c r="C68">
        <v>6.1</v>
      </c>
      <c r="D68">
        <v>-0.1797107870009937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2:17" ht="15">
      <c r="B69"/>
      <c r="C69">
        <v>6</v>
      </c>
      <c r="D69">
        <v>-0.19070526891450093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5">
      <c r="B70"/>
      <c r="C70">
        <v>5.9</v>
      </c>
      <c r="D70">
        <v>-0.1996062994084983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2:17" ht="15">
      <c r="B71"/>
      <c r="C71">
        <v>5.8</v>
      </c>
      <c r="D71">
        <v>-0.20625778096926006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5">
      <c r="B72"/>
      <c r="C72">
        <v>5.7</v>
      </c>
      <c r="D72">
        <v>-0.21052771880935733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2:17" ht="15">
      <c r="B73"/>
      <c r="C73">
        <v>5.6</v>
      </c>
      <c r="D73">
        <v>-0.21231038017749113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5">
      <c r="B74"/>
      <c r="C74">
        <v>5.5</v>
      </c>
      <c r="D74">
        <v>-0.2115281798325587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2:17" ht="15">
      <c r="B75"/>
      <c r="C75">
        <v>5.4</v>
      </c>
      <c r="D75">
        <v>-0.20813326241563082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2:17" ht="15">
      <c r="B76"/>
      <c r="C76">
        <v>5.3</v>
      </c>
      <c r="D76">
        <v>-0.20210875551665888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2:17" ht="15">
      <c r="B77"/>
      <c r="C77">
        <v>5.2</v>
      </c>
      <c r="D77">
        <v>-0.19346967068596826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5">
      <c r="B78"/>
      <c r="C78">
        <v>5.1</v>
      </c>
      <c r="D78">
        <v>-0.18226343345029675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2:17" ht="15">
      <c r="B79"/>
      <c r="C79">
        <v>5</v>
      </c>
      <c r="D79">
        <v>-0.16857002752054978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5">
      <c r="B80"/>
      <c r="C80">
        <v>4.9</v>
      </c>
      <c r="D80">
        <v>-0.15250174278004458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5">
      <c r="B81"/>
      <c r="C81">
        <v>4.8</v>
      </c>
      <c r="D81">
        <v>-0.1342025212699442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5">
      <c r="B82"/>
      <c r="C82">
        <v>4.7</v>
      </c>
      <c r="D82">
        <v>-0.11384690019112868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2:17" ht="15">
      <c r="B83"/>
      <c r="C83">
        <v>4.6</v>
      </c>
      <c r="D83">
        <v>-0.09163855586390515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2:17" ht="15">
      <c r="B84"/>
      <c r="C84">
        <v>4.5</v>
      </c>
      <c r="D84">
        <v>-0.06780845757101144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5">
      <c r="B85"/>
      <c r="C85">
        <v>4.4</v>
      </c>
      <c r="D85">
        <v>-0.04261264519555742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2:17" ht="15">
      <c r="B86"/>
      <c r="C86">
        <v>4.3</v>
      </c>
      <c r="D86">
        <v>-0.0163296494927471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2:17" ht="15">
      <c r="B87"/>
      <c r="C87">
        <v>4.2</v>
      </c>
      <c r="D87">
        <v>0.010742421359338804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ht="15">
      <c r="B88"/>
      <c r="C88">
        <v>4.1</v>
      </c>
      <c r="D88">
        <v>0.038289100660619524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2:17" ht="15">
      <c r="B89"/>
      <c r="C89">
        <v>4</v>
      </c>
      <c r="D89">
        <v>0.06598305489152409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2:17" ht="15">
      <c r="B90"/>
      <c r="C90">
        <v>3.9</v>
      </c>
      <c r="D90">
        <v>0.0934878114888113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2:17" ht="15">
      <c r="B91"/>
      <c r="C91">
        <v>3.8</v>
      </c>
      <c r="D91">
        <v>0.12046168224733977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2:17" ht="15">
      <c r="B92"/>
      <c r="C92">
        <v>3.7</v>
      </c>
      <c r="D92">
        <v>0.14656183859432642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2:17" ht="15">
      <c r="B93"/>
      <c r="C93">
        <v>3.6</v>
      </c>
      <c r="D93">
        <v>0.17144849213927654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2:17" ht="15">
      <c r="B94"/>
      <c r="C94">
        <v>3.5</v>
      </c>
      <c r="D94">
        <v>0.19478913156741068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2:17" ht="15">
      <c r="B95"/>
      <c r="C95">
        <v>3.4</v>
      </c>
      <c r="D95">
        <v>0.21626276515708243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2:17" ht="15">
      <c r="B96"/>
      <c r="C96">
        <v>3.3</v>
      </c>
      <c r="D96">
        <v>0.2355641169965827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2:17" ht="15">
      <c r="B97"/>
      <c r="C97">
        <v>3.2</v>
      </c>
      <c r="D97">
        <v>0.2524077243806853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2:17" ht="15">
      <c r="B98"/>
      <c r="C98">
        <v>3.1</v>
      </c>
      <c r="D98">
        <v>0.2665318839032726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2:17" ht="15">
      <c r="B99"/>
      <c r="C99">
        <v>3</v>
      </c>
      <c r="D99">
        <v>0.27770239444308065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2:17" ht="15">
      <c r="B100"/>
      <c r="C100">
        <v>2.9</v>
      </c>
      <c r="D100">
        <v>0.28571604657111266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2:17" ht="15">
      <c r="B101"/>
      <c r="C101">
        <v>2.8</v>
      </c>
      <c r="D101">
        <v>0.2904038098888256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2:17" ht="15">
      <c r="B102"/>
      <c r="C102">
        <v>2.7</v>
      </c>
      <c r="D102">
        <v>0.29163367242604316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2:17" ht="15">
      <c r="B103"/>
      <c r="C103">
        <v>2.6</v>
      </c>
      <c r="D103">
        <v>0.28931308946885975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2:17" ht="15">
      <c r="B104"/>
      <c r="C104">
        <v>2.5</v>
      </c>
      <c r="D104">
        <v>0.28339100302473225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2:17" ht="15">
      <c r="B105"/>
      <c r="C105">
        <v>2.4</v>
      </c>
      <c r="D105">
        <v>0.27385939753077676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2:17" ht="15">
      <c r="B106"/>
      <c r="C106">
        <v>2.3</v>
      </c>
      <c r="D106">
        <v>0.2607543623306107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2:17" ht="15">
      <c r="B107"/>
      <c r="C107">
        <v>2.2</v>
      </c>
      <c r="D107">
        <v>0.244156636836215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2:17" ht="15">
      <c r="B108"/>
      <c r="C108">
        <v>2.1</v>
      </c>
      <c r="D108">
        <v>0.2241916200986596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2:17" ht="15">
      <c r="B109"/>
      <c r="C109">
        <v>2</v>
      </c>
      <c r="D109">
        <v>0.20102883267321575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2:17" ht="15">
      <c r="B110"/>
      <c r="C110">
        <v>1.9</v>
      </c>
      <c r="D110">
        <v>0.17488082511270503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2:17" ht="15">
      <c r="B111"/>
      <c r="C111">
        <v>1.8</v>
      </c>
      <c r="D111">
        <v>0.14600153408522148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2:17" ht="15">
      <c r="B112"/>
      <c r="C112">
        <v>1.7</v>
      </c>
      <c r="D112">
        <v>0.11468409391166015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2:17" ht="15">
      <c r="B113"/>
      <c r="C113">
        <v>1.6</v>
      </c>
      <c r="D113">
        <v>0.08125811817444314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2:17" ht="15">
      <c r="B114"/>
      <c r="C114">
        <v>1.5</v>
      </c>
      <c r="D114">
        <v>0.046086472878608876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2:17" ht="15">
      <c r="B115"/>
      <c r="C115">
        <v>1.4</v>
      </c>
      <c r="D115">
        <v>0.00956156936564121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2:17" ht="15">
      <c r="B116"/>
      <c r="C116">
        <v>1.3</v>
      </c>
      <c r="D116">
        <v>-0.027898788295850567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2:17" ht="15">
      <c r="B117"/>
      <c r="C117">
        <v>1.2</v>
      </c>
      <c r="D117">
        <v>-0.06585596047464956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2:17" ht="15">
      <c r="B118"/>
      <c r="C118">
        <v>1.1</v>
      </c>
      <c r="D118">
        <v>-0.1038553868476221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/>
      <c r="C119">
        <v>1</v>
      </c>
      <c r="D119">
        <v>-0.14143180668953112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2:17" ht="15">
      <c r="B120"/>
      <c r="C120">
        <v>0.9</v>
      </c>
      <c r="D120">
        <v>-0.17811472737658463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2:17" ht="15">
      <c r="B121"/>
      <c r="C121">
        <v>0.8</v>
      </c>
      <c r="D121">
        <v>-0.21343407957166777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/>
      <c r="C122">
        <v>0.7</v>
      </c>
      <c r="D122">
        <v>-0.24692599389055017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2:17" ht="15">
      <c r="B123"/>
      <c r="C123">
        <v>0.6</v>
      </c>
      <c r="D123">
        <v>-0.2781386308974622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2:17" ht="15">
      <c r="B124"/>
      <c r="C124">
        <v>0.5</v>
      </c>
      <c r="D124">
        <v>-0.3066379940975741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2:17" ht="15">
      <c r="B125"/>
      <c r="C125">
        <v>0.4</v>
      </c>
      <c r="D125">
        <v>-0.332013654227096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2:17" ht="15">
      <c r="B126"/>
      <c r="C126">
        <v>0.3</v>
      </c>
      <c r="D126">
        <v>-0.35388431262395065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2:17" ht="15">
      <c r="B127"/>
      <c r="C127">
        <v>0.2</v>
      </c>
      <c r="D127">
        <v>-0.37190313181861895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2:17" ht="15">
      <c r="B128"/>
      <c r="C128">
        <v>0.1</v>
      </c>
      <c r="D128">
        <v>-0.385762762731041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2:17" ht="15">
      <c r="B129"/>
      <c r="C129">
        <v>0</v>
      </c>
      <c r="D129">
        <v>-0.3952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2:17" ht="15">
      <c r="B130"/>
      <c r="C130">
        <v>-0.1</v>
      </c>
      <c r="D130">
        <v>-0.4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2:17" ht="15">
      <c r="B131"/>
      <c r="C131">
        <v>-0.2</v>
      </c>
      <c r="D131">
        <v>-0.4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2:17" ht="15">
      <c r="B132"/>
      <c r="C132"/>
      <c r="D132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2:17" ht="15">
      <c r="B133"/>
      <c r="C133"/>
      <c r="D133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2:17" ht="15">
      <c r="B134"/>
      <c r="C134"/>
      <c r="D134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2:17" ht="15">
      <c r="B135"/>
      <c r="C135"/>
      <c r="D135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2:17" ht="15">
      <c r="B136"/>
      <c r="C136"/>
      <c r="D13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2:17" ht="15">
      <c r="B137"/>
      <c r="C137"/>
      <c r="D13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2:17" ht="15">
      <c r="B138"/>
      <c r="C138"/>
      <c r="D138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2:17" ht="15">
      <c r="B139"/>
      <c r="C139"/>
      <c r="D139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2:17" ht="15">
      <c r="B140"/>
      <c r="C140"/>
      <c r="D140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2:17" ht="15">
      <c r="B141"/>
      <c r="C141"/>
      <c r="D141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2:17" ht="15">
      <c r="B142"/>
      <c r="C142"/>
      <c r="D142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2:17" ht="15">
      <c r="B143"/>
      <c r="C143"/>
      <c r="D143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2:17" ht="15">
      <c r="B144"/>
      <c r="C144"/>
      <c r="D144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2:17" ht="15">
      <c r="B145"/>
      <c r="C145"/>
      <c r="D145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2:17" ht="15">
      <c r="B146"/>
      <c r="C146"/>
      <c r="D14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2:17" ht="15">
      <c r="B147"/>
      <c r="C147"/>
      <c r="D14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2:17" ht="15">
      <c r="B148"/>
      <c r="C148"/>
      <c r="D148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2:17" ht="15">
      <c r="B149"/>
      <c r="C149"/>
      <c r="D149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2:17" ht="15">
      <c r="B150"/>
      <c r="C150"/>
      <c r="D150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2:17" ht="15">
      <c r="B151"/>
      <c r="C151"/>
      <c r="D151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2:17" ht="15">
      <c r="B152"/>
      <c r="C152"/>
      <c r="D152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2:17" ht="15">
      <c r="B153"/>
      <c r="C153"/>
      <c r="D153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2:17" ht="15">
      <c r="B154"/>
      <c r="C154"/>
      <c r="D154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2:17" ht="15">
      <c r="B155"/>
      <c r="C155"/>
      <c r="D155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2:17" ht="15">
      <c r="B156"/>
      <c r="C156"/>
      <c r="D15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2:17" ht="15">
      <c r="B157"/>
      <c r="C157"/>
      <c r="D15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2:17" ht="15">
      <c r="B158"/>
      <c r="C158"/>
      <c r="D158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2:17" ht="15">
      <c r="B159"/>
      <c r="C159"/>
      <c r="D159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2:17" ht="15">
      <c r="B160"/>
      <c r="C160"/>
      <c r="D160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2:17" ht="15">
      <c r="B161"/>
      <c r="C161"/>
      <c r="D161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2:17" ht="15">
      <c r="B162"/>
      <c r="C162"/>
      <c r="D162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2:17" ht="15">
      <c r="B163"/>
      <c r="C163"/>
      <c r="D163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2:17" ht="15">
      <c r="B164"/>
      <c r="C164"/>
      <c r="D164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2:17" ht="15">
      <c r="B165"/>
      <c r="C165"/>
      <c r="D165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2:17" ht="15">
      <c r="B166"/>
      <c r="C166"/>
      <c r="D166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2:17" ht="15">
      <c r="B167"/>
      <c r="C167"/>
      <c r="D16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2:17" ht="15">
      <c r="B168"/>
      <c r="C168"/>
      <c r="D168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2:17" ht="15">
      <c r="B169"/>
      <c r="C169"/>
      <c r="D169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2:17" ht="15">
      <c r="B170"/>
      <c r="C170"/>
      <c r="D17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2:17" ht="15">
      <c r="B171"/>
      <c r="C171"/>
      <c r="D171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2:17" ht="15">
      <c r="B172"/>
      <c r="C172"/>
      <c r="D172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2:17" ht="15">
      <c r="B173"/>
      <c r="C173"/>
      <c r="D173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2:17" ht="15">
      <c r="B174"/>
      <c r="C174"/>
      <c r="D174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2:17" ht="15">
      <c r="B175"/>
      <c r="C175"/>
      <c r="D175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2:17" ht="15">
      <c r="B176"/>
      <c r="C176"/>
      <c r="D176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2:17" ht="15">
      <c r="B177"/>
      <c r="C177"/>
      <c r="D17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2:17" ht="15">
      <c r="B178"/>
      <c r="C178"/>
      <c r="D178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2:17" ht="15">
      <c r="B179"/>
      <c r="C179"/>
      <c r="D179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2:17" ht="15">
      <c r="B180"/>
      <c r="C180"/>
      <c r="D180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2:17" ht="15">
      <c r="B181"/>
      <c r="C181"/>
      <c r="D181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2:17" ht="15">
      <c r="B182"/>
      <c r="C182"/>
      <c r="D182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2:17" ht="15">
      <c r="B183"/>
      <c r="C183"/>
      <c r="D183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2:17" ht="15">
      <c r="B184"/>
      <c r="C184"/>
      <c r="D184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2:17" ht="15">
      <c r="B185"/>
      <c r="C185"/>
      <c r="D185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2:17" ht="15">
      <c r="B186"/>
      <c r="C186"/>
      <c r="D186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2:17" ht="15">
      <c r="B187"/>
      <c r="C187"/>
      <c r="D18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2:17" ht="15">
      <c r="B188"/>
      <c r="C188"/>
      <c r="D188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2:17" ht="15">
      <c r="B189"/>
      <c r="C189"/>
      <c r="D189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2:17" ht="15">
      <c r="B190"/>
      <c r="C190"/>
      <c r="D190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2:17" ht="15">
      <c r="B191"/>
      <c r="C191"/>
      <c r="D191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2:17" ht="15">
      <c r="B192"/>
      <c r="C192"/>
      <c r="D192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2:17" ht="15">
      <c r="B193"/>
      <c r="C193"/>
      <c r="D193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2:17" ht="15">
      <c r="B194"/>
      <c r="C194"/>
      <c r="D194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2:17" ht="15">
      <c r="B195"/>
      <c r="C195"/>
      <c r="D195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2:17" ht="15">
      <c r="B196"/>
      <c r="C196"/>
      <c r="D196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2:17" ht="15">
      <c r="B197"/>
      <c r="C197"/>
      <c r="D19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2:17" ht="15">
      <c r="B198"/>
      <c r="C198"/>
      <c r="D198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2:17" ht="15">
      <c r="B199"/>
      <c r="C199"/>
      <c r="D199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2:17" ht="15">
      <c r="B200"/>
      <c r="C200"/>
      <c r="D200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2:17" ht="15">
      <c r="B201"/>
      <c r="C201"/>
      <c r="D201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2:17" ht="15">
      <c r="B202"/>
      <c r="C202"/>
      <c r="D202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2:17" ht="15">
      <c r="B203"/>
      <c r="C203"/>
      <c r="D203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2:17" ht="15">
      <c r="B204"/>
      <c r="C204"/>
      <c r="D204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2:17" ht="15">
      <c r="B205"/>
      <c r="C205"/>
      <c r="D205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2:17" ht="15">
      <c r="B206"/>
      <c r="C206"/>
      <c r="D206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2:17" ht="15">
      <c r="B207"/>
      <c r="C207"/>
      <c r="D20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2:17" ht="15">
      <c r="B208"/>
      <c r="C208"/>
      <c r="D208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2:17" ht="15">
      <c r="B209"/>
      <c r="C209"/>
      <c r="D20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2:17" ht="15">
      <c r="B210"/>
      <c r="C210"/>
      <c r="D210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2:17" ht="15">
      <c r="B211"/>
      <c r="C211"/>
      <c r="D211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2:17" ht="15">
      <c r="B212"/>
      <c r="C212"/>
      <c r="D212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2:17" ht="15">
      <c r="B213"/>
      <c r="C213"/>
      <c r="D213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2:17" ht="15">
      <c r="B214"/>
      <c r="C214"/>
      <c r="D214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2:17" ht="15">
      <c r="B215"/>
      <c r="C215"/>
      <c r="D215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2:17" ht="15">
      <c r="B216"/>
      <c r="C216"/>
      <c r="D216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2:17" ht="15">
      <c r="B217"/>
      <c r="C217"/>
      <c r="D2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2:17" ht="15">
      <c r="B218"/>
      <c r="C218"/>
      <c r="D218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2:17" ht="15">
      <c r="B219"/>
      <c r="C219"/>
      <c r="D21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2:17" ht="15">
      <c r="B220"/>
      <c r="C220"/>
      <c r="D220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2:17" ht="15">
      <c r="B221"/>
      <c r="C221"/>
      <c r="D221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2:17" ht="15">
      <c r="B222"/>
      <c r="C222"/>
      <c r="D222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2:17" ht="15">
      <c r="B223"/>
      <c r="C223"/>
      <c r="D223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2:17" ht="15">
      <c r="B224"/>
      <c r="C224"/>
      <c r="D224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2:17" ht="15">
      <c r="B225"/>
      <c r="C225"/>
      <c r="D225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2:17" ht="15">
      <c r="B226"/>
      <c r="C226"/>
      <c r="D226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2:17" ht="15">
      <c r="B227"/>
      <c r="C227"/>
      <c r="D22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2:17" ht="15">
      <c r="B228"/>
      <c r="C228"/>
      <c r="D228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2:17" ht="15">
      <c r="B229"/>
      <c r="C229"/>
      <c r="D22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2:17" ht="15">
      <c r="B230"/>
      <c r="C230"/>
      <c r="D230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2:17" ht="15">
      <c r="B231"/>
      <c r="C231"/>
      <c r="D231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2:17" ht="15">
      <c r="B232"/>
      <c r="C232"/>
      <c r="D232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2:17" ht="15">
      <c r="B233"/>
      <c r="C233"/>
      <c r="D233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2:17" ht="15">
      <c r="B234"/>
      <c r="C234"/>
      <c r="D234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2:17" ht="15">
      <c r="B235"/>
      <c r="C235"/>
      <c r="D235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2:17" ht="15">
      <c r="B236"/>
      <c r="C236"/>
      <c r="D23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2:17" ht="15">
      <c r="B237"/>
      <c r="C237"/>
      <c r="D23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2:17" ht="15">
      <c r="B238"/>
      <c r="C238"/>
      <c r="D238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2:17" ht="15">
      <c r="B239"/>
      <c r="C239"/>
      <c r="D23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2:17" ht="15">
      <c r="B240"/>
      <c r="C240"/>
      <c r="D240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2:17" ht="15">
      <c r="B241"/>
      <c r="C241"/>
      <c r="D241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2:17" ht="15">
      <c r="B242"/>
      <c r="C242"/>
      <c r="D242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2:17" ht="15">
      <c r="B243"/>
      <c r="C243"/>
      <c r="D243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2:17" ht="15">
      <c r="B244"/>
      <c r="C244"/>
      <c r="D244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2:17" ht="15">
      <c r="B245"/>
      <c r="C245"/>
      <c r="D245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2:17" ht="15">
      <c r="B246"/>
      <c r="C246"/>
      <c r="D24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2:17" ht="15">
      <c r="B247"/>
      <c r="C247"/>
      <c r="D24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2:17" ht="15">
      <c r="B248"/>
      <c r="C248"/>
      <c r="D248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2:17" ht="15">
      <c r="B249"/>
      <c r="C249"/>
      <c r="D24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5">
      <c r="B250"/>
      <c r="C250"/>
      <c r="D250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2:17" ht="15">
      <c r="B251"/>
      <c r="C251"/>
      <c r="D251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2:17" ht="15">
      <c r="B252"/>
      <c r="C252"/>
      <c r="D252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5">
      <c r="B253"/>
      <c r="C253"/>
      <c r="D253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2:17" ht="15">
      <c r="B254"/>
      <c r="C254"/>
      <c r="D254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2:17" ht="15">
      <c r="B255"/>
      <c r="C255"/>
      <c r="D255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2:17" ht="15">
      <c r="B256"/>
      <c r="C256"/>
      <c r="D256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2:17" ht="15">
      <c r="B257"/>
      <c r="C257"/>
      <c r="D25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2:17" ht="15">
      <c r="B258"/>
      <c r="C258"/>
      <c r="D258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2:17" ht="15">
      <c r="B259"/>
      <c r="C259"/>
      <c r="D25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2:17" ht="15">
      <c r="B260"/>
      <c r="C260"/>
      <c r="D260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2:17" ht="15">
      <c r="B261"/>
      <c r="C261"/>
      <c r="D261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2:17" ht="15">
      <c r="B262"/>
      <c r="C262"/>
      <c r="D262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2:17" ht="15">
      <c r="B263"/>
      <c r="C263"/>
      <c r="D263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2:17" ht="15">
      <c r="B264"/>
      <c r="C264"/>
      <c r="D264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2:17" ht="15">
      <c r="B265"/>
      <c r="C265"/>
      <c r="D265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2:17" ht="15">
      <c r="B266"/>
      <c r="C266"/>
      <c r="D266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2:17" ht="15">
      <c r="B267"/>
      <c r="C267"/>
      <c r="D26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2:17" ht="15">
      <c r="B268"/>
      <c r="C268"/>
      <c r="D268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2:17" ht="15">
      <c r="B269"/>
      <c r="C269"/>
      <c r="D26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2:17" ht="15">
      <c r="B270"/>
      <c r="C270"/>
      <c r="D270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2:17" ht="15">
      <c r="B271"/>
      <c r="C271"/>
      <c r="D271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2:17" ht="15">
      <c r="B272"/>
      <c r="C272"/>
      <c r="D272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2:17" ht="15">
      <c r="B273"/>
      <c r="C273"/>
      <c r="D273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2:17" ht="15">
      <c r="B274"/>
      <c r="C274"/>
      <c r="D274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2:17" ht="15">
      <c r="B275"/>
      <c r="C275"/>
      <c r="D275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2:17" ht="15">
      <c r="B276"/>
      <c r="C276"/>
      <c r="D276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2:17" ht="15">
      <c r="B277"/>
      <c r="C277"/>
      <c r="D27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2:17" ht="15">
      <c r="B278"/>
      <c r="C278"/>
      <c r="D278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2:17" ht="15">
      <c r="B279"/>
      <c r="C279"/>
      <c r="D27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2:17" ht="15">
      <c r="B280"/>
      <c r="C280"/>
      <c r="D280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2:17" ht="15">
      <c r="B281"/>
      <c r="C281"/>
      <c r="D281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2:17" ht="15">
      <c r="B282"/>
      <c r="C282"/>
      <c r="D282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2:17" ht="15">
      <c r="B283"/>
      <c r="C283"/>
      <c r="D283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2:17" ht="15">
      <c r="B284"/>
      <c r="C284"/>
      <c r="D284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2:17" ht="15">
      <c r="B285"/>
      <c r="C285"/>
      <c r="D285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2:17" ht="15">
      <c r="B286"/>
      <c r="C286"/>
      <c r="D286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2:17" ht="15">
      <c r="B287"/>
      <c r="C287"/>
      <c r="D28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2:17" ht="15">
      <c r="B288"/>
      <c r="C288"/>
      <c r="D288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2:17" ht="15">
      <c r="B289"/>
      <c r="C289"/>
      <c r="D28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2:17" ht="15">
      <c r="B290"/>
      <c r="C290"/>
      <c r="D290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2:17" ht="15">
      <c r="B291"/>
      <c r="C291"/>
      <c r="D291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2:17" ht="15">
      <c r="B292"/>
      <c r="C292"/>
      <c r="D292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2:17" ht="15">
      <c r="B293"/>
      <c r="C293"/>
      <c r="D293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2:17" ht="15">
      <c r="B294"/>
      <c r="C294"/>
      <c r="D294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2:17" ht="15">
      <c r="B295"/>
      <c r="C295"/>
      <c r="D295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2:17" ht="15">
      <c r="B296"/>
      <c r="C296"/>
      <c r="D296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2:17" ht="15">
      <c r="B297"/>
      <c r="C297"/>
      <c r="D29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2:17" ht="15">
      <c r="B298"/>
      <c r="C298"/>
      <c r="D298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2:17" ht="15">
      <c r="B299"/>
      <c r="C299"/>
      <c r="D29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2:17" ht="15">
      <c r="B300"/>
      <c r="C300"/>
      <c r="D300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2:17" ht="15">
      <c r="B301"/>
      <c r="C301"/>
      <c r="D301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2:17" ht="15">
      <c r="B302"/>
      <c r="C302"/>
      <c r="D302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2:17" ht="15">
      <c r="B303"/>
      <c r="C303"/>
      <c r="D303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2:17" ht="15">
      <c r="B304"/>
      <c r="C304"/>
      <c r="D304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2:17" ht="15">
      <c r="B305"/>
      <c r="C305"/>
      <c r="D305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2:17" ht="15">
      <c r="B306"/>
      <c r="C306"/>
      <c r="D306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2:17" ht="15">
      <c r="B307"/>
      <c r="C307"/>
      <c r="D30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2:17" ht="15">
      <c r="B308"/>
      <c r="C308"/>
      <c r="D308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2:17" ht="15">
      <c r="B309"/>
      <c r="C309"/>
      <c r="D30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2:17" ht="15">
      <c r="B310"/>
      <c r="C310"/>
      <c r="D310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2:17" ht="15">
      <c r="B311"/>
      <c r="C311"/>
      <c r="D311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2:17" ht="15">
      <c r="B312"/>
      <c r="C312"/>
      <c r="D312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2:17" ht="15">
      <c r="B313"/>
      <c r="C313"/>
      <c r="D313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2:17" ht="15">
      <c r="B314"/>
      <c r="C314"/>
      <c r="D314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2:17" ht="15">
      <c r="B315"/>
      <c r="C315"/>
      <c r="D315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2:17" ht="15">
      <c r="B316"/>
      <c r="C316"/>
      <c r="D316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</row>
    <row r="317" spans="2:17" ht="15">
      <c r="B317"/>
      <c r="C317"/>
      <c r="D3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2:17" ht="15">
      <c r="B318"/>
      <c r="C318"/>
      <c r="D318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2:17" ht="15">
      <c r="B319"/>
      <c r="C319"/>
      <c r="D31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2:17" ht="15">
      <c r="B320"/>
      <c r="C320"/>
      <c r="D320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2:17" ht="15">
      <c r="B321"/>
      <c r="C321"/>
      <c r="D321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2:17" ht="15">
      <c r="B322"/>
      <c r="C322"/>
      <c r="D322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2:17" ht="15">
      <c r="B323"/>
      <c r="C323"/>
      <c r="D323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2:17" ht="15">
      <c r="B324"/>
      <c r="C324"/>
      <c r="D324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2:17" ht="15">
      <c r="B325"/>
      <c r="C325"/>
      <c r="D325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2:17" ht="15">
      <c r="B326"/>
      <c r="C326"/>
      <c r="D326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2:17" ht="15">
      <c r="B327"/>
      <c r="C327"/>
      <c r="D32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2:17" ht="15">
      <c r="B328"/>
      <c r="C328"/>
      <c r="D328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2:17" ht="15">
      <c r="B329"/>
      <c r="C329"/>
      <c r="D32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2:17" ht="15">
      <c r="B330"/>
      <c r="C330"/>
      <c r="D330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2:17" ht="15">
      <c r="B331"/>
      <c r="C331"/>
      <c r="D331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2:17" ht="15">
      <c r="B332"/>
      <c r="C332"/>
      <c r="D332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2:17" ht="15">
      <c r="B333"/>
      <c r="C333"/>
      <c r="D333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2:17" ht="15">
      <c r="B334"/>
      <c r="C334"/>
      <c r="D334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2:17" ht="15">
      <c r="B335"/>
      <c r="C335"/>
      <c r="D335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2:17" ht="15">
      <c r="B336"/>
      <c r="C336"/>
      <c r="D336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2:17" ht="15">
      <c r="B337"/>
      <c r="C337"/>
      <c r="D33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2:17" ht="15">
      <c r="B338"/>
      <c r="C338"/>
      <c r="D338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2:17" ht="15">
      <c r="B339"/>
      <c r="C339"/>
      <c r="D33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2:17" ht="15">
      <c r="B340"/>
      <c r="C340"/>
      <c r="D340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2:17" ht="15">
      <c r="B341"/>
      <c r="C341"/>
      <c r="D341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2:17" ht="15">
      <c r="B342"/>
      <c r="C342"/>
      <c r="D342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2:17" ht="15">
      <c r="B343"/>
      <c r="C343"/>
      <c r="D343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2:17" ht="15">
      <c r="B344"/>
      <c r="C344"/>
      <c r="D344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2:17" ht="15">
      <c r="B345"/>
      <c r="C345"/>
      <c r="D345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2:17" ht="15">
      <c r="B346"/>
      <c r="C346"/>
      <c r="D346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2:17" ht="15">
      <c r="B347"/>
      <c r="C347"/>
      <c r="D34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2:17" ht="15">
      <c r="B348"/>
      <c r="C348"/>
      <c r="D348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2:17" ht="15">
      <c r="B349"/>
      <c r="C349"/>
      <c r="D34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2:17" ht="15">
      <c r="B350"/>
      <c r="C350"/>
      <c r="D350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2:17" ht="15">
      <c r="B351"/>
      <c r="C351"/>
      <c r="D351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2:17" ht="15">
      <c r="B352"/>
      <c r="C352"/>
      <c r="D352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2:17" ht="15">
      <c r="B353"/>
      <c r="C353"/>
      <c r="D353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2:17" ht="15">
      <c r="B354"/>
      <c r="C354"/>
      <c r="D354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2:17" ht="15">
      <c r="B355"/>
      <c r="C355"/>
      <c r="D355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</row>
    <row r="356" spans="2:17" ht="15">
      <c r="B356"/>
      <c r="C356"/>
      <c r="D356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2:17" ht="15">
      <c r="B357"/>
      <c r="C357"/>
      <c r="D3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2:17" ht="15">
      <c r="B358"/>
      <c r="C358"/>
      <c r="D358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2:17" ht="15">
      <c r="B359"/>
      <c r="C359"/>
      <c r="D35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2:17" ht="15">
      <c r="B360"/>
      <c r="C360"/>
      <c r="D360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2:17" ht="15">
      <c r="B361"/>
      <c r="C361"/>
      <c r="D361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</row>
    <row r="362" spans="2:17" ht="15">
      <c r="B362"/>
      <c r="C362"/>
      <c r="D362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2:17" ht="15">
      <c r="B363"/>
      <c r="C363"/>
      <c r="D363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2:17" ht="15">
      <c r="B364"/>
      <c r="C364"/>
      <c r="D364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2:17" ht="15">
      <c r="B365"/>
      <c r="C365"/>
      <c r="D365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2:17" ht="15">
      <c r="B366"/>
      <c r="C366"/>
      <c r="D366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</row>
    <row r="367" spans="2:17" ht="15">
      <c r="B367"/>
      <c r="C367"/>
      <c r="D36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2:17" ht="15">
      <c r="B368"/>
      <c r="C368"/>
      <c r="D36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2:17" ht="15">
      <c r="B369"/>
      <c r="C369"/>
      <c r="D36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2:17" ht="15">
      <c r="B370"/>
      <c r="C370"/>
      <c r="D370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2:17" ht="15">
      <c r="B371"/>
      <c r="C371"/>
      <c r="D37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</row>
    <row r="372" spans="2:17" ht="15">
      <c r="B372"/>
      <c r="C372"/>
      <c r="D372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2:17" ht="15">
      <c r="B373"/>
      <c r="C373"/>
      <c r="D373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2:17" ht="15">
      <c r="B374"/>
      <c r="C374"/>
      <c r="D374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2:17" ht="15">
      <c r="B375"/>
      <c r="C375"/>
      <c r="D375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2:17" ht="15">
      <c r="B376"/>
      <c r="C376"/>
      <c r="D376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</row>
    <row r="377" spans="2:17" ht="15">
      <c r="B377"/>
      <c r="C377"/>
      <c r="D37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2:17" ht="15">
      <c r="B378"/>
      <c r="C378"/>
      <c r="D378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2:17" ht="15">
      <c r="B379"/>
      <c r="C379"/>
      <c r="D37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</row>
    <row r="380" spans="2:17" ht="15">
      <c r="B380"/>
      <c r="C380"/>
      <c r="D380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</row>
    <row r="381" spans="2:17" ht="15">
      <c r="B381"/>
      <c r="C381"/>
      <c r="D38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</row>
    <row r="382" spans="2:17" ht="15">
      <c r="B382"/>
      <c r="C382"/>
      <c r="D382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</row>
    <row r="383" spans="2:17" ht="15">
      <c r="B383"/>
      <c r="C383"/>
      <c r="D383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2:17" ht="15">
      <c r="B384"/>
      <c r="C384"/>
      <c r="D384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2:17" ht="15">
      <c r="B385"/>
      <c r="C385"/>
      <c r="D385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2:17" ht="15">
      <c r="B386"/>
      <c r="C386"/>
      <c r="D386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2:17" ht="15">
      <c r="B387"/>
      <c r="C387"/>
      <c r="D38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2:17" ht="15">
      <c r="B388"/>
      <c r="C388"/>
      <c r="D388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2:17" ht="15">
      <c r="B389"/>
      <c r="C389"/>
      <c r="D389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2:17" ht="15">
      <c r="B390"/>
      <c r="C390"/>
      <c r="D390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2:17" ht="15">
      <c r="B391"/>
      <c r="C391"/>
      <c r="D391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2:17" ht="15">
      <c r="B392"/>
      <c r="C392"/>
      <c r="D392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2:17" ht="15">
      <c r="B393"/>
      <c r="C393"/>
      <c r="D393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  <row r="394" spans="2:17" ht="15">
      <c r="B394"/>
      <c r="C394"/>
      <c r="D394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</row>
    <row r="395" spans="2:17" ht="15">
      <c r="B395"/>
      <c r="C395"/>
      <c r="D395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2:17" ht="15">
      <c r="B396"/>
      <c r="C396"/>
      <c r="D39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2:4" ht="15">
      <c r="B397"/>
      <c r="C397"/>
      <c r="D397"/>
    </row>
    <row r="398" spans="2:4" ht="15">
      <c r="B398"/>
      <c r="C398"/>
      <c r="D398"/>
    </row>
    <row r="399" spans="2:4" ht="15">
      <c r="B399"/>
      <c r="C399"/>
      <c r="D399"/>
    </row>
    <row r="400" spans="2:4" ht="15">
      <c r="B400"/>
      <c r="C400"/>
      <c r="D400"/>
    </row>
    <row r="401" spans="2:4" ht="15">
      <c r="B401"/>
      <c r="C401"/>
      <c r="D401"/>
    </row>
    <row r="402" spans="2:4" ht="15">
      <c r="B402"/>
      <c r="C402"/>
      <c r="D402"/>
    </row>
    <row r="403" spans="2:4" ht="15">
      <c r="B403"/>
      <c r="C403"/>
      <c r="D403"/>
    </row>
    <row r="404" spans="2:4" ht="15">
      <c r="B404"/>
      <c r="C404"/>
      <c r="D404"/>
    </row>
    <row r="405" spans="2:4" ht="15">
      <c r="B405"/>
      <c r="C405"/>
      <c r="D405"/>
    </row>
    <row r="406" spans="2:4" ht="15">
      <c r="B406"/>
      <c r="C406"/>
      <c r="D406"/>
    </row>
    <row r="407" spans="2:4" ht="15">
      <c r="B407"/>
      <c r="C407"/>
      <c r="D407"/>
    </row>
    <row r="408" spans="2:4" ht="15">
      <c r="B408"/>
      <c r="C408"/>
      <c r="D408"/>
    </row>
    <row r="409" spans="2:4" ht="15">
      <c r="B409"/>
      <c r="C409"/>
      <c r="D409"/>
    </row>
    <row r="410" spans="2:4" ht="15">
      <c r="B410"/>
      <c r="C410"/>
      <c r="D410"/>
    </row>
    <row r="411" spans="2:4" ht="15">
      <c r="B411"/>
      <c r="C411"/>
      <c r="D411"/>
    </row>
    <row r="412" spans="2:4" ht="15">
      <c r="B412"/>
      <c r="C412"/>
      <c r="D412"/>
    </row>
    <row r="413" spans="2:4" ht="15">
      <c r="B413"/>
      <c r="C413"/>
      <c r="D413"/>
    </row>
    <row r="414" spans="2:4" ht="15">
      <c r="B414"/>
      <c r="C414"/>
      <c r="D414"/>
    </row>
    <row r="415" spans="2:4" ht="15">
      <c r="B415"/>
      <c r="C415"/>
      <c r="D415"/>
    </row>
    <row r="416" spans="2:4" ht="15">
      <c r="B416"/>
      <c r="C416"/>
      <c r="D416"/>
    </row>
    <row r="417" spans="2:4" ht="15">
      <c r="B417"/>
      <c r="C417"/>
      <c r="D417"/>
    </row>
    <row r="418" spans="2:4" ht="15">
      <c r="B418"/>
      <c r="C418"/>
      <c r="D418"/>
    </row>
    <row r="419" spans="2:4" ht="15">
      <c r="B419"/>
      <c r="C419"/>
      <c r="D419"/>
    </row>
    <row r="420" spans="2:4" ht="15">
      <c r="B420"/>
      <c r="C420"/>
      <c r="D420"/>
    </row>
    <row r="421" spans="2:4" ht="15">
      <c r="B421"/>
      <c r="C421"/>
      <c r="D421"/>
    </row>
    <row r="422" spans="2:4" ht="15">
      <c r="B422"/>
      <c r="C422"/>
      <c r="D422"/>
    </row>
    <row r="423" spans="2:4" ht="15">
      <c r="B423"/>
      <c r="C423"/>
      <c r="D423"/>
    </row>
    <row r="424" spans="2:4" ht="15">
      <c r="B424"/>
      <c r="C424"/>
      <c r="D424"/>
    </row>
    <row r="425" spans="2:4" ht="15">
      <c r="B425"/>
      <c r="C425"/>
      <c r="D425"/>
    </row>
    <row r="426" spans="2:4" ht="15">
      <c r="B426"/>
      <c r="C426"/>
      <c r="D426"/>
    </row>
    <row r="427" spans="2:4" ht="15">
      <c r="B427"/>
      <c r="C427"/>
      <c r="D427"/>
    </row>
    <row r="428" spans="2:4" ht="15">
      <c r="B428"/>
      <c r="C428"/>
      <c r="D428"/>
    </row>
    <row r="429" spans="2:4" ht="15">
      <c r="B429"/>
      <c r="C429"/>
      <c r="D429"/>
    </row>
    <row r="430" spans="2:4" ht="15">
      <c r="B430"/>
      <c r="C430"/>
      <c r="D430"/>
    </row>
    <row r="431" spans="2:4" ht="15">
      <c r="B431"/>
      <c r="C431"/>
      <c r="D431"/>
    </row>
    <row r="432" spans="2:4" ht="15">
      <c r="B432"/>
      <c r="C432"/>
      <c r="D432"/>
    </row>
    <row r="433" spans="2:4" ht="15">
      <c r="B433"/>
      <c r="C433"/>
      <c r="D433"/>
    </row>
    <row r="434" spans="2:4" ht="15">
      <c r="B434"/>
      <c r="C434"/>
      <c r="D434"/>
    </row>
    <row r="435" spans="2:4" ht="15">
      <c r="B435"/>
      <c r="C435"/>
      <c r="D435"/>
    </row>
    <row r="436" spans="2:4" ht="15">
      <c r="B436"/>
      <c r="C436"/>
      <c r="D436"/>
    </row>
    <row r="437" spans="2:4" ht="15">
      <c r="B437"/>
      <c r="C437"/>
      <c r="D437"/>
    </row>
    <row r="438" spans="2:4" ht="15">
      <c r="B438"/>
      <c r="C438"/>
      <c r="D438"/>
    </row>
    <row r="439" spans="2:4" ht="15">
      <c r="B439"/>
      <c r="C439"/>
      <c r="D439"/>
    </row>
    <row r="440" spans="2:4" ht="15">
      <c r="B440"/>
      <c r="C440"/>
      <c r="D440"/>
    </row>
    <row r="441" spans="2:4" ht="15">
      <c r="B441"/>
      <c r="C441"/>
      <c r="D441"/>
    </row>
    <row r="442" spans="2:4" ht="15">
      <c r="B442"/>
      <c r="C442"/>
      <c r="D442"/>
    </row>
    <row r="443" spans="2:4" ht="15">
      <c r="B443"/>
      <c r="C443"/>
      <c r="D443"/>
    </row>
    <row r="444" spans="2:4" ht="15">
      <c r="B444"/>
      <c r="C444"/>
      <c r="D444"/>
    </row>
    <row r="445" spans="2:4" ht="15">
      <c r="B445"/>
      <c r="C445"/>
      <c r="D445"/>
    </row>
    <row r="446" spans="2:4" ht="15">
      <c r="B446"/>
      <c r="C446"/>
      <c r="D446"/>
    </row>
    <row r="447" spans="2:4" ht="15">
      <c r="B447"/>
      <c r="C447"/>
      <c r="D447"/>
    </row>
    <row r="448" spans="2:4" ht="15">
      <c r="B448"/>
      <c r="C448"/>
      <c r="D448"/>
    </row>
    <row r="449" spans="2:4" ht="15">
      <c r="B449"/>
      <c r="C449"/>
      <c r="D449"/>
    </row>
    <row r="450" spans="2:4" ht="15">
      <c r="B450"/>
      <c r="C450"/>
      <c r="D450"/>
    </row>
    <row r="451" spans="2:4" ht="15">
      <c r="B451"/>
      <c r="C451"/>
      <c r="D451"/>
    </row>
    <row r="452" spans="2:4" ht="15">
      <c r="B452"/>
      <c r="C452"/>
      <c r="D452"/>
    </row>
    <row r="453" spans="2:4" ht="15">
      <c r="B453"/>
      <c r="C453"/>
      <c r="D453"/>
    </row>
    <row r="454" spans="2:4" ht="15">
      <c r="B454"/>
      <c r="C454"/>
      <c r="D454"/>
    </row>
    <row r="455" spans="2:4" ht="15">
      <c r="B455"/>
      <c r="C455"/>
      <c r="D455"/>
    </row>
    <row r="456" spans="2:4" ht="15">
      <c r="B456"/>
      <c r="C456"/>
      <c r="D456"/>
    </row>
    <row r="457" spans="2:4" ht="15">
      <c r="B457"/>
      <c r="C457"/>
      <c r="D457"/>
    </row>
    <row r="458" spans="2:4" ht="15">
      <c r="B458"/>
      <c r="C458"/>
      <c r="D458"/>
    </row>
    <row r="459" spans="2:4" ht="15">
      <c r="B459"/>
      <c r="C459"/>
      <c r="D459"/>
    </row>
    <row r="460" spans="2:4" ht="15">
      <c r="B460"/>
      <c r="C460"/>
      <c r="D460"/>
    </row>
    <row r="461" spans="2:4" ht="15">
      <c r="B461"/>
      <c r="C461"/>
      <c r="D461"/>
    </row>
    <row r="462" spans="2:4" ht="15">
      <c r="B462"/>
      <c r="C462"/>
      <c r="D462"/>
    </row>
    <row r="463" spans="2:4" ht="15">
      <c r="B463"/>
      <c r="C463"/>
      <c r="D463"/>
    </row>
    <row r="464" spans="2:4" ht="15">
      <c r="B464"/>
      <c r="C464"/>
      <c r="D464"/>
    </row>
    <row r="465" spans="2:4" ht="15">
      <c r="B465"/>
      <c r="C465"/>
      <c r="D465"/>
    </row>
    <row r="466" spans="2:4" ht="15">
      <c r="B466"/>
      <c r="C466"/>
      <c r="D466"/>
    </row>
    <row r="467" spans="2:4" ht="15">
      <c r="B467"/>
      <c r="C467"/>
      <c r="D467"/>
    </row>
    <row r="468" spans="2:4" ht="15">
      <c r="B468"/>
      <c r="C468"/>
      <c r="D468"/>
    </row>
    <row r="469" spans="2:4" ht="15">
      <c r="B469"/>
      <c r="C469"/>
      <c r="D469"/>
    </row>
    <row r="470" spans="2:4" ht="15">
      <c r="B470"/>
      <c r="C470"/>
      <c r="D470"/>
    </row>
    <row r="471" spans="2:4" ht="15">
      <c r="B471"/>
      <c r="C471"/>
      <c r="D471"/>
    </row>
    <row r="472" spans="2:4" ht="15">
      <c r="B472"/>
      <c r="C472"/>
      <c r="D472"/>
    </row>
    <row r="473" spans="2:4" ht="15">
      <c r="B473"/>
      <c r="C473"/>
      <c r="D473"/>
    </row>
    <row r="474" spans="2:4" ht="15">
      <c r="B474"/>
      <c r="C474"/>
      <c r="D474"/>
    </row>
    <row r="475" spans="2:4" ht="15">
      <c r="B475"/>
      <c r="C475"/>
      <c r="D475"/>
    </row>
    <row r="476" spans="2:4" ht="15">
      <c r="B476"/>
      <c r="C476"/>
      <c r="D476"/>
    </row>
    <row r="477" spans="2:4" ht="15">
      <c r="B477"/>
      <c r="C477"/>
      <c r="D477"/>
    </row>
    <row r="478" spans="2:4" ht="15">
      <c r="B478"/>
      <c r="C478"/>
      <c r="D478"/>
    </row>
    <row r="479" spans="2:4" ht="15">
      <c r="B479"/>
      <c r="C479"/>
      <c r="D479"/>
    </row>
    <row r="480" spans="2:4" ht="15">
      <c r="B480"/>
      <c r="C480"/>
      <c r="D480"/>
    </row>
    <row r="481" spans="2:4" ht="15">
      <c r="B481"/>
      <c r="C481"/>
      <c r="D481"/>
    </row>
    <row r="482" spans="2:4" ht="15">
      <c r="B482"/>
      <c r="C482"/>
      <c r="D482"/>
    </row>
    <row r="483" spans="2:4" ht="15">
      <c r="B483"/>
      <c r="C483"/>
      <c r="D483"/>
    </row>
    <row r="484" spans="2:4" ht="15">
      <c r="B484"/>
      <c r="C484"/>
      <c r="D484"/>
    </row>
    <row r="485" spans="2:4" ht="15">
      <c r="B485"/>
      <c r="C485"/>
      <c r="D485"/>
    </row>
    <row r="486" spans="2:4" ht="15">
      <c r="B486"/>
      <c r="C486"/>
      <c r="D486"/>
    </row>
    <row r="487" spans="2:4" ht="15">
      <c r="B487"/>
      <c r="C487"/>
      <c r="D487"/>
    </row>
    <row r="488" spans="2:4" ht="15">
      <c r="B488"/>
      <c r="C488"/>
      <c r="D488"/>
    </row>
    <row r="489" spans="2:4" ht="15">
      <c r="B489"/>
      <c r="C489"/>
      <c r="D489"/>
    </row>
    <row r="490" spans="2:4" ht="15">
      <c r="B490"/>
      <c r="C490"/>
      <c r="D490"/>
    </row>
    <row r="491" spans="2:4" ht="15">
      <c r="B491"/>
      <c r="C491"/>
      <c r="D491"/>
    </row>
    <row r="492" spans="2:4" ht="15">
      <c r="B492"/>
      <c r="C492"/>
      <c r="D492"/>
    </row>
    <row r="493" spans="2:4" ht="15">
      <c r="B493"/>
      <c r="C493"/>
      <c r="D493"/>
    </row>
    <row r="494" spans="2:4" ht="15">
      <c r="B494"/>
      <c r="C494"/>
      <c r="D494"/>
    </row>
    <row r="495" spans="2:4" ht="15">
      <c r="B495"/>
      <c r="C495"/>
      <c r="D495"/>
    </row>
    <row r="496" spans="2:4" ht="15">
      <c r="B496"/>
      <c r="C496"/>
      <c r="D496"/>
    </row>
    <row r="497" spans="2:4" ht="15">
      <c r="B497"/>
      <c r="C497"/>
      <c r="D497"/>
    </row>
    <row r="498" spans="2:4" ht="15">
      <c r="B498"/>
      <c r="C498"/>
      <c r="D498"/>
    </row>
    <row r="499" spans="2:4" ht="15">
      <c r="B499"/>
      <c r="C499"/>
      <c r="D499"/>
    </row>
    <row r="500" spans="2:4" ht="15">
      <c r="B500"/>
      <c r="C500"/>
      <c r="D500"/>
    </row>
    <row r="501" spans="2:4" ht="15">
      <c r="B501"/>
      <c r="C501"/>
      <c r="D501"/>
    </row>
    <row r="502" spans="2:4" ht="15">
      <c r="B502"/>
      <c r="C502"/>
      <c r="D502"/>
    </row>
    <row r="503" spans="2:4" ht="15">
      <c r="B503"/>
      <c r="C503"/>
      <c r="D503"/>
    </row>
    <row r="504" spans="2:4" ht="15">
      <c r="B504"/>
      <c r="C504"/>
      <c r="D504"/>
    </row>
    <row r="505" spans="2:4" ht="15">
      <c r="B505"/>
      <c r="C505"/>
      <c r="D505"/>
    </row>
    <row r="506" spans="2:4" ht="15">
      <c r="B506"/>
      <c r="C506"/>
      <c r="D506"/>
    </row>
    <row r="507" spans="2:4" ht="15">
      <c r="B507"/>
      <c r="C507"/>
      <c r="D507"/>
    </row>
    <row r="508" spans="2:4" ht="15">
      <c r="B508"/>
      <c r="C508"/>
      <c r="D508"/>
    </row>
    <row r="509" spans="2:4" ht="15">
      <c r="B509"/>
      <c r="C509"/>
      <c r="D509"/>
    </row>
    <row r="510" spans="2:4" ht="15">
      <c r="B510"/>
      <c r="C510"/>
      <c r="D510"/>
    </row>
    <row r="511" spans="2:4" ht="15">
      <c r="B511"/>
      <c r="C511"/>
      <c r="D511"/>
    </row>
    <row r="512" spans="2:4" ht="15">
      <c r="B512"/>
      <c r="C512"/>
      <c r="D512"/>
    </row>
    <row r="513" spans="2:4" ht="15">
      <c r="B513"/>
      <c r="C513"/>
      <c r="D513"/>
    </row>
    <row r="514" spans="2:4" ht="15">
      <c r="B514"/>
      <c r="C514"/>
      <c r="D514"/>
    </row>
    <row r="515" spans="2:4" ht="15">
      <c r="B515"/>
      <c r="C515"/>
      <c r="D515"/>
    </row>
    <row r="516" spans="2:4" ht="15">
      <c r="B516"/>
      <c r="C516"/>
      <c r="D516"/>
    </row>
    <row r="517" spans="2:4" ht="15">
      <c r="B517"/>
      <c r="C517"/>
      <c r="D517"/>
    </row>
    <row r="518" spans="2:4" ht="15">
      <c r="B518"/>
      <c r="C518"/>
      <c r="D518"/>
    </row>
    <row r="519" spans="2:4" ht="15">
      <c r="B519"/>
      <c r="C519"/>
      <c r="D519"/>
    </row>
    <row r="520" spans="2:4" ht="15">
      <c r="B520"/>
      <c r="C520"/>
      <c r="D520"/>
    </row>
    <row r="521" spans="2:4" ht="15">
      <c r="B521"/>
      <c r="C521"/>
      <c r="D521"/>
    </row>
    <row r="522" spans="2:4" ht="15">
      <c r="B522"/>
      <c r="C522"/>
      <c r="D522"/>
    </row>
    <row r="523" spans="2:4" ht="15">
      <c r="B523"/>
      <c r="C523"/>
      <c r="D523"/>
    </row>
    <row r="524" spans="2:4" ht="15">
      <c r="B524"/>
      <c r="C524"/>
      <c r="D524"/>
    </row>
    <row r="525" spans="2:4" ht="15">
      <c r="B525"/>
      <c r="C525"/>
      <c r="D525"/>
    </row>
    <row r="526" spans="2:4" ht="15">
      <c r="B526"/>
      <c r="C526"/>
      <c r="D526"/>
    </row>
    <row r="527" spans="2:4" ht="15">
      <c r="B527"/>
      <c r="C527"/>
      <c r="D527"/>
    </row>
    <row r="528" spans="2:4" ht="15">
      <c r="B528"/>
      <c r="C528"/>
      <c r="D528"/>
    </row>
    <row r="529" spans="2:4" ht="15">
      <c r="B529"/>
      <c r="C529"/>
      <c r="D529"/>
    </row>
    <row r="530" spans="2:4" ht="15">
      <c r="B530"/>
      <c r="C530"/>
      <c r="D530"/>
    </row>
    <row r="531" spans="2:4" ht="15">
      <c r="B531"/>
      <c r="C531"/>
      <c r="D531"/>
    </row>
    <row r="532" spans="2:4" ht="15">
      <c r="B532"/>
      <c r="C532"/>
      <c r="D532"/>
    </row>
    <row r="533" spans="2:4" ht="15">
      <c r="B533"/>
      <c r="C533"/>
      <c r="D533"/>
    </row>
    <row r="534" spans="2:4" ht="15">
      <c r="B534"/>
      <c r="C534"/>
      <c r="D534"/>
    </row>
    <row r="535" spans="2:4" ht="15">
      <c r="B535"/>
      <c r="C535"/>
      <c r="D535"/>
    </row>
    <row r="536" spans="2:4" ht="15">
      <c r="B536"/>
      <c r="C536"/>
      <c r="D536"/>
    </row>
    <row r="537" spans="2:4" ht="15">
      <c r="B537"/>
      <c r="C537"/>
      <c r="D537"/>
    </row>
    <row r="538" spans="2:4" ht="15">
      <c r="B538"/>
      <c r="C538"/>
      <c r="D538"/>
    </row>
    <row r="539" spans="2:4" ht="15">
      <c r="B539"/>
      <c r="C539"/>
      <c r="D539"/>
    </row>
    <row r="540" spans="2:4" ht="15">
      <c r="B540"/>
      <c r="C540"/>
      <c r="D540"/>
    </row>
    <row r="541" spans="2:4" ht="15">
      <c r="B541"/>
      <c r="C541"/>
      <c r="D541"/>
    </row>
    <row r="542" spans="2:4" ht="15">
      <c r="B542"/>
      <c r="C542"/>
      <c r="D542"/>
    </row>
    <row r="543" spans="2:4" ht="15">
      <c r="B543"/>
      <c r="C543"/>
      <c r="D543"/>
    </row>
    <row r="544" spans="2:4" ht="15">
      <c r="B544"/>
      <c r="C544"/>
      <c r="D544"/>
    </row>
    <row r="545" spans="2:4" ht="15">
      <c r="B545"/>
      <c r="C545"/>
      <c r="D545"/>
    </row>
    <row r="546" spans="2:4" ht="15">
      <c r="B546"/>
      <c r="C546"/>
      <c r="D546"/>
    </row>
    <row r="547" spans="2:4" ht="15">
      <c r="B547"/>
      <c r="C547"/>
      <c r="D547"/>
    </row>
    <row r="548" spans="2:4" ht="15">
      <c r="B548"/>
      <c r="C548"/>
      <c r="D548"/>
    </row>
    <row r="549" spans="2:4" ht="15">
      <c r="B549"/>
      <c r="C549"/>
      <c r="D549"/>
    </row>
    <row r="550" spans="2:4" ht="15">
      <c r="B550"/>
      <c r="C550"/>
      <c r="D550"/>
    </row>
    <row r="551" spans="2:4" ht="15">
      <c r="B551"/>
      <c r="C551"/>
      <c r="D551"/>
    </row>
    <row r="552" spans="2:4" ht="15">
      <c r="B552"/>
      <c r="C552"/>
      <c r="D552"/>
    </row>
    <row r="553" spans="2:4" ht="15">
      <c r="B553"/>
      <c r="C553"/>
      <c r="D553"/>
    </row>
    <row r="554" spans="2:4" ht="15">
      <c r="B554"/>
      <c r="C554"/>
      <c r="D554"/>
    </row>
    <row r="555" spans="2:4" ht="15">
      <c r="B555"/>
      <c r="C555"/>
      <c r="D555"/>
    </row>
    <row r="556" spans="2:4" ht="15">
      <c r="B556"/>
      <c r="C556"/>
      <c r="D556"/>
    </row>
    <row r="557" spans="2:4" ht="15">
      <c r="B557"/>
      <c r="C557"/>
      <c r="D557"/>
    </row>
    <row r="558" spans="2:4" ht="15">
      <c r="B558"/>
      <c r="C558"/>
      <c r="D558"/>
    </row>
    <row r="559" spans="2:4" ht="15">
      <c r="B559"/>
      <c r="C559"/>
      <c r="D559"/>
    </row>
    <row r="560" spans="2:4" ht="15">
      <c r="B560"/>
      <c r="C560"/>
      <c r="D560"/>
    </row>
    <row r="561" spans="2:4" ht="15">
      <c r="B561"/>
      <c r="C561"/>
      <c r="D561"/>
    </row>
    <row r="562" spans="2:4" ht="15">
      <c r="B562"/>
      <c r="C562"/>
      <c r="D562"/>
    </row>
    <row r="563" spans="2:4" ht="15">
      <c r="B563"/>
      <c r="C563"/>
      <c r="D563"/>
    </row>
    <row r="564" spans="2:4" ht="15">
      <c r="B564"/>
      <c r="C564"/>
      <c r="D564"/>
    </row>
    <row r="565" spans="2:4" ht="15">
      <c r="B565"/>
      <c r="C565"/>
      <c r="D565"/>
    </row>
    <row r="566" spans="2:4" ht="15">
      <c r="B566"/>
      <c r="C566"/>
      <c r="D566"/>
    </row>
    <row r="567" spans="2:4" ht="15">
      <c r="B567"/>
      <c r="C567"/>
      <c r="D567"/>
    </row>
    <row r="568" spans="2:4" ht="15">
      <c r="B568"/>
      <c r="C568"/>
      <c r="D568"/>
    </row>
    <row r="569" spans="2:4" ht="15">
      <c r="B569"/>
      <c r="C569"/>
      <c r="D569"/>
    </row>
    <row r="570" spans="2:4" ht="15">
      <c r="B570"/>
      <c r="C570"/>
      <c r="D570"/>
    </row>
    <row r="571" spans="2:4" ht="15">
      <c r="B571"/>
      <c r="C571"/>
      <c r="D571"/>
    </row>
    <row r="572" spans="2:4" ht="15">
      <c r="B572"/>
      <c r="C572"/>
      <c r="D572"/>
    </row>
    <row r="573" spans="2:4" ht="15">
      <c r="B573"/>
      <c r="C573"/>
      <c r="D573"/>
    </row>
    <row r="574" spans="2:4" ht="15">
      <c r="B574"/>
      <c r="C574"/>
      <c r="D574"/>
    </row>
    <row r="575" spans="2:4" ht="15">
      <c r="B575"/>
      <c r="C575"/>
      <c r="D575"/>
    </row>
    <row r="576" spans="2:4" ht="15">
      <c r="B576"/>
      <c r="C576"/>
      <c r="D576"/>
    </row>
    <row r="577" spans="2:4" ht="15">
      <c r="B577"/>
      <c r="C577"/>
      <c r="D577"/>
    </row>
    <row r="578" spans="2:4" ht="15">
      <c r="B578"/>
      <c r="C578"/>
      <c r="D578"/>
    </row>
    <row r="579" spans="2:4" ht="15">
      <c r="B579"/>
      <c r="C579"/>
      <c r="D579"/>
    </row>
    <row r="580" spans="2:4" ht="15">
      <c r="B580"/>
      <c r="C580"/>
      <c r="D580"/>
    </row>
    <row r="581" spans="2:4" ht="15">
      <c r="B581"/>
      <c r="C581"/>
      <c r="D581"/>
    </row>
    <row r="582" spans="2:4" ht="15">
      <c r="B582"/>
      <c r="C582"/>
      <c r="D582"/>
    </row>
    <row r="583" spans="2:4" ht="15">
      <c r="B583"/>
      <c r="C583"/>
      <c r="D583"/>
    </row>
    <row r="584" spans="2:4" ht="15">
      <c r="B584"/>
      <c r="C584"/>
      <c r="D584"/>
    </row>
    <row r="585" spans="2:4" ht="15">
      <c r="B585"/>
      <c r="C585"/>
      <c r="D585"/>
    </row>
    <row r="586" spans="2:4" ht="15">
      <c r="B586"/>
      <c r="C586"/>
      <c r="D586"/>
    </row>
    <row r="587" spans="2:4" ht="15">
      <c r="B587"/>
      <c r="C587"/>
      <c r="D587"/>
    </row>
    <row r="588" spans="2:4" ht="15">
      <c r="B588"/>
      <c r="C588"/>
      <c r="D588"/>
    </row>
    <row r="589" spans="2:4" ht="15">
      <c r="B589"/>
      <c r="C589"/>
      <c r="D589"/>
    </row>
    <row r="590" spans="2:4" ht="15">
      <c r="B590"/>
      <c r="C590"/>
      <c r="D590"/>
    </row>
    <row r="591" spans="2:4" ht="15">
      <c r="B591"/>
      <c r="C591"/>
      <c r="D591"/>
    </row>
    <row r="592" spans="2:4" ht="15">
      <c r="B592"/>
      <c r="C592"/>
      <c r="D592"/>
    </row>
    <row r="593" spans="2:4" ht="15">
      <c r="B593"/>
      <c r="C593"/>
      <c r="D593"/>
    </row>
    <row r="594" spans="2:4" ht="15">
      <c r="B594"/>
      <c r="C594"/>
      <c r="D594"/>
    </row>
    <row r="595" spans="2:4" ht="15">
      <c r="B595"/>
      <c r="C595"/>
      <c r="D595"/>
    </row>
    <row r="596" spans="2:4" ht="15">
      <c r="B596"/>
      <c r="C596"/>
      <c r="D596"/>
    </row>
    <row r="597" spans="2:4" ht="15">
      <c r="B597"/>
      <c r="C597"/>
      <c r="D597"/>
    </row>
    <row r="598" spans="2:4" ht="15">
      <c r="B598"/>
      <c r="C598"/>
      <c r="D598"/>
    </row>
    <row r="599" spans="2:4" ht="15">
      <c r="B599"/>
      <c r="C599"/>
      <c r="D599"/>
    </row>
    <row r="600" spans="2:4" ht="15">
      <c r="B600"/>
      <c r="C600"/>
      <c r="D600"/>
    </row>
    <row r="601" spans="2:4" ht="15">
      <c r="B601"/>
      <c r="C601"/>
      <c r="D601"/>
    </row>
    <row r="602" spans="2:4" ht="15">
      <c r="B602"/>
      <c r="C602"/>
      <c r="D602"/>
    </row>
    <row r="603" spans="2:4" ht="15">
      <c r="B603"/>
      <c r="C603"/>
      <c r="D603"/>
    </row>
    <row r="604" spans="2:4" ht="15">
      <c r="B604"/>
      <c r="C604"/>
      <c r="D604"/>
    </row>
    <row r="605" spans="2:4" ht="15">
      <c r="B605"/>
      <c r="C605"/>
      <c r="D605"/>
    </row>
    <row r="606" spans="2:4" ht="15">
      <c r="B606"/>
      <c r="C606"/>
      <c r="D606"/>
    </row>
    <row r="607" spans="2:4" ht="15">
      <c r="B607"/>
      <c r="C607"/>
      <c r="D607"/>
    </row>
    <row r="608" spans="2:4" ht="15">
      <c r="B608"/>
      <c r="C608"/>
      <c r="D608"/>
    </row>
    <row r="609" spans="2:4" ht="15">
      <c r="B609"/>
      <c r="C609"/>
      <c r="D609"/>
    </row>
    <row r="610" spans="2:4" ht="15">
      <c r="B610"/>
      <c r="C610"/>
      <c r="D610"/>
    </row>
    <row r="611" spans="2:4" ht="15">
      <c r="B611"/>
      <c r="C611"/>
      <c r="D611"/>
    </row>
    <row r="612" spans="2:4" ht="15">
      <c r="B612"/>
      <c r="C612"/>
      <c r="D612"/>
    </row>
    <row r="613" spans="2:4" ht="15">
      <c r="B613"/>
      <c r="C613"/>
      <c r="D613"/>
    </row>
    <row r="614" spans="2:4" ht="15">
      <c r="B614"/>
      <c r="C614"/>
      <c r="D614"/>
    </row>
    <row r="615" spans="2:4" ht="15">
      <c r="B615"/>
      <c r="C615"/>
      <c r="D615"/>
    </row>
    <row r="616" spans="2:4" ht="15">
      <c r="B616"/>
      <c r="C616"/>
      <c r="D616"/>
    </row>
    <row r="617" spans="2:4" ht="15">
      <c r="B617"/>
      <c r="C617"/>
      <c r="D617"/>
    </row>
    <row r="618" spans="2:4" ht="15">
      <c r="B618"/>
      <c r="C618"/>
      <c r="D618"/>
    </row>
    <row r="619" spans="2:4" ht="15">
      <c r="B619"/>
      <c r="C619"/>
      <c r="D619"/>
    </row>
    <row r="620" spans="2:4" ht="15">
      <c r="B620"/>
      <c r="C620"/>
      <c r="D620"/>
    </row>
    <row r="621" spans="2:4" ht="15">
      <c r="B621"/>
      <c r="C621"/>
      <c r="D621"/>
    </row>
    <row r="622" spans="2:4" ht="15">
      <c r="B622"/>
      <c r="C622"/>
      <c r="D622"/>
    </row>
    <row r="623" spans="2:4" ht="15">
      <c r="B623"/>
      <c r="C623"/>
      <c r="D623"/>
    </row>
    <row r="624" spans="2:4" ht="15">
      <c r="B624"/>
      <c r="C624"/>
      <c r="D624"/>
    </row>
    <row r="625" spans="2:4" ht="15">
      <c r="B625"/>
      <c r="C625"/>
      <c r="D625"/>
    </row>
    <row r="626" spans="2:4" ht="15">
      <c r="B626"/>
      <c r="C626"/>
      <c r="D626"/>
    </row>
    <row r="627" spans="2:4" ht="15">
      <c r="B627"/>
      <c r="C627"/>
      <c r="D627"/>
    </row>
    <row r="628" spans="2:4" ht="15">
      <c r="B628"/>
      <c r="C628"/>
      <c r="D628"/>
    </row>
    <row r="629" spans="2:4" ht="15">
      <c r="B629"/>
      <c r="C629"/>
      <c r="D629"/>
    </row>
    <row r="630" spans="2:4" ht="15">
      <c r="B630"/>
      <c r="C630"/>
      <c r="D630"/>
    </row>
    <row r="631" spans="2:4" ht="15">
      <c r="B631"/>
      <c r="C631"/>
      <c r="D631"/>
    </row>
    <row r="632" spans="2:4" ht="15">
      <c r="B632"/>
      <c r="C632"/>
      <c r="D632"/>
    </row>
    <row r="633" spans="2:4" ht="15">
      <c r="B633"/>
      <c r="C633"/>
      <c r="D633"/>
    </row>
    <row r="634" spans="2:4" ht="15">
      <c r="B634"/>
      <c r="C634"/>
      <c r="D634"/>
    </row>
    <row r="635" spans="2:4" ht="15">
      <c r="B635"/>
      <c r="C635"/>
      <c r="D635"/>
    </row>
    <row r="636" spans="2:4" ht="15">
      <c r="B636"/>
      <c r="C636"/>
      <c r="D636"/>
    </row>
    <row r="637" spans="2:4" ht="15">
      <c r="B637"/>
      <c r="C637"/>
      <c r="D637"/>
    </row>
    <row r="638" spans="2:4" ht="15">
      <c r="B638"/>
      <c r="C638"/>
      <c r="D638"/>
    </row>
    <row r="639" spans="2:4" ht="15">
      <c r="B639"/>
      <c r="C639"/>
      <c r="D639"/>
    </row>
    <row r="640" spans="2:4" ht="15">
      <c r="B640"/>
      <c r="C640"/>
      <c r="D640"/>
    </row>
    <row r="641" spans="2:4" ht="15">
      <c r="B641"/>
      <c r="C641"/>
      <c r="D641"/>
    </row>
    <row r="642" spans="2:4" ht="15">
      <c r="B642"/>
      <c r="C642"/>
      <c r="D642"/>
    </row>
    <row r="643" spans="2:4" ht="15">
      <c r="B643"/>
      <c r="C643"/>
      <c r="D643"/>
    </row>
    <row r="644" spans="2:4" ht="15">
      <c r="B644"/>
      <c r="C644"/>
      <c r="D644"/>
    </row>
    <row r="645" spans="2:4" ht="15">
      <c r="B645"/>
      <c r="C645"/>
      <c r="D645"/>
    </row>
    <row r="646" spans="2:4" ht="15">
      <c r="B646"/>
      <c r="C646"/>
      <c r="D646"/>
    </row>
    <row r="647" spans="2:4" ht="15">
      <c r="B647"/>
      <c r="C647"/>
      <c r="D647"/>
    </row>
    <row r="648" spans="2:4" ht="15">
      <c r="B648"/>
      <c r="C648"/>
      <c r="D648"/>
    </row>
    <row r="649" spans="2:4" ht="15">
      <c r="B649"/>
      <c r="C649"/>
      <c r="D649"/>
    </row>
    <row r="650" spans="2:4" ht="15">
      <c r="B650"/>
      <c r="C650"/>
      <c r="D650"/>
    </row>
    <row r="651" spans="2:4" ht="15">
      <c r="B651"/>
      <c r="C651"/>
      <c r="D651"/>
    </row>
    <row r="652" spans="2:4" ht="15">
      <c r="B652"/>
      <c r="C652"/>
      <c r="D652"/>
    </row>
    <row r="653" spans="2:4" ht="15">
      <c r="B653"/>
      <c r="C653"/>
      <c r="D653"/>
    </row>
    <row r="654" spans="2:4" ht="15">
      <c r="B654"/>
      <c r="C654"/>
      <c r="D654"/>
    </row>
    <row r="655" spans="2:4" ht="15">
      <c r="B655"/>
      <c r="C655"/>
      <c r="D655"/>
    </row>
    <row r="656" spans="2:4" ht="15">
      <c r="B656"/>
      <c r="C656"/>
      <c r="D656"/>
    </row>
    <row r="657" spans="2:4" ht="15">
      <c r="B657"/>
      <c r="C657"/>
      <c r="D657"/>
    </row>
    <row r="658" spans="2:4" ht="15">
      <c r="B658"/>
      <c r="C658"/>
      <c r="D658"/>
    </row>
    <row r="659" spans="2:4" ht="15">
      <c r="B659"/>
      <c r="C659"/>
      <c r="D659"/>
    </row>
    <row r="660" spans="2:4" ht="15">
      <c r="B660"/>
      <c r="C660"/>
      <c r="D660"/>
    </row>
    <row r="661" spans="2:4" ht="15">
      <c r="B661"/>
      <c r="C661"/>
      <c r="D661"/>
    </row>
    <row r="662" spans="2:4" ht="15">
      <c r="B662"/>
      <c r="C662"/>
      <c r="D662"/>
    </row>
    <row r="663" spans="2:4" ht="15">
      <c r="B663"/>
      <c r="C663"/>
      <c r="D663"/>
    </row>
    <row r="664" spans="2:4" ht="15">
      <c r="B664"/>
      <c r="C664"/>
      <c r="D664"/>
    </row>
    <row r="665" spans="2:4" ht="15">
      <c r="B665"/>
      <c r="C665"/>
      <c r="D665"/>
    </row>
    <row r="666" spans="2:4" ht="15">
      <c r="B666"/>
      <c r="C666"/>
      <c r="D666"/>
    </row>
    <row r="667" spans="2:4" ht="15">
      <c r="B667"/>
      <c r="C667"/>
      <c r="D667"/>
    </row>
    <row r="668" spans="2:4" ht="15">
      <c r="B668"/>
      <c r="C668"/>
      <c r="D668"/>
    </row>
    <row r="669" spans="2:4" ht="15">
      <c r="B669"/>
      <c r="C669"/>
      <c r="D669"/>
    </row>
    <row r="670" spans="2:4" ht="15">
      <c r="B670"/>
      <c r="C670"/>
      <c r="D670"/>
    </row>
    <row r="671" spans="2:4" ht="15">
      <c r="B671"/>
      <c r="C671"/>
      <c r="D671"/>
    </row>
    <row r="672" spans="2:4" ht="15">
      <c r="B672"/>
      <c r="C672"/>
      <c r="D672"/>
    </row>
    <row r="673" spans="2:4" ht="15">
      <c r="B673"/>
      <c r="C673"/>
      <c r="D673"/>
    </row>
    <row r="674" spans="2:4" ht="15">
      <c r="B674"/>
      <c r="C674"/>
      <c r="D674"/>
    </row>
    <row r="675" spans="2:4" ht="15">
      <c r="B675"/>
      <c r="C675"/>
      <c r="D675"/>
    </row>
    <row r="676" spans="2:4" ht="15">
      <c r="B676"/>
      <c r="C676"/>
      <c r="D676"/>
    </row>
    <row r="677" spans="2:4" ht="15">
      <c r="B677"/>
      <c r="C677"/>
      <c r="D677"/>
    </row>
    <row r="678" spans="2:4" ht="15">
      <c r="B678"/>
      <c r="C678"/>
      <c r="D678"/>
    </row>
    <row r="679" spans="2:4" ht="15">
      <c r="B679"/>
      <c r="C679"/>
      <c r="D679"/>
    </row>
    <row r="680" spans="2:4" ht="15">
      <c r="B680"/>
      <c r="C680"/>
      <c r="D680"/>
    </row>
    <row r="681" spans="2:4" ht="15">
      <c r="B681"/>
      <c r="C681"/>
      <c r="D681"/>
    </row>
    <row r="682" spans="2:4" ht="15">
      <c r="B682"/>
      <c r="C682"/>
      <c r="D682"/>
    </row>
    <row r="683" spans="2:4" ht="15">
      <c r="B683"/>
      <c r="C683"/>
      <c r="D683"/>
    </row>
    <row r="684" spans="2:4" ht="15">
      <c r="B684"/>
      <c r="C684"/>
      <c r="D684"/>
    </row>
    <row r="685" spans="2:4" ht="15">
      <c r="B685"/>
      <c r="C685"/>
      <c r="D685"/>
    </row>
    <row r="686" spans="2:4" ht="15">
      <c r="B686"/>
      <c r="C686"/>
      <c r="D686"/>
    </row>
    <row r="687" spans="2:4" ht="15">
      <c r="B687"/>
      <c r="C687"/>
      <c r="D687"/>
    </row>
    <row r="688" spans="2:4" ht="15">
      <c r="B688"/>
      <c r="C688"/>
      <c r="D688"/>
    </row>
    <row r="689" spans="2:4" ht="15">
      <c r="B689"/>
      <c r="C689"/>
      <c r="D689"/>
    </row>
    <row r="690" spans="2:4" ht="15">
      <c r="B690"/>
      <c r="C690"/>
      <c r="D690"/>
    </row>
    <row r="691" spans="2:4" ht="15">
      <c r="B691"/>
      <c r="C691"/>
      <c r="D691"/>
    </row>
    <row r="692" spans="2:4" ht="15">
      <c r="B692"/>
      <c r="C692"/>
      <c r="D692"/>
    </row>
    <row r="693" spans="2:4" ht="15">
      <c r="B693"/>
      <c r="C693"/>
      <c r="D693"/>
    </row>
    <row r="694" spans="2:4" ht="15">
      <c r="B694"/>
      <c r="C694"/>
      <c r="D694"/>
    </row>
    <row r="695" spans="2:4" ht="15">
      <c r="B695"/>
      <c r="C695"/>
      <c r="D695"/>
    </row>
    <row r="696" spans="2:4" ht="15">
      <c r="B696"/>
      <c r="C696"/>
      <c r="D696"/>
    </row>
    <row r="697" spans="2:4" ht="15">
      <c r="B697"/>
      <c r="C697"/>
      <c r="D697"/>
    </row>
    <row r="698" spans="2:4" ht="15">
      <c r="B698"/>
      <c r="C698"/>
      <c r="D698"/>
    </row>
    <row r="699" spans="2:4" ht="15">
      <c r="B699"/>
      <c r="C699"/>
      <c r="D699"/>
    </row>
    <row r="700" spans="2:4" ht="15">
      <c r="B700"/>
      <c r="C700"/>
      <c r="D700"/>
    </row>
    <row r="701" spans="2:4" ht="15">
      <c r="B701"/>
      <c r="C701"/>
      <c r="D701"/>
    </row>
    <row r="702" spans="2:4" ht="15">
      <c r="B702"/>
      <c r="C702"/>
      <c r="D702"/>
    </row>
    <row r="703" spans="2:4" ht="15">
      <c r="B703"/>
      <c r="C703"/>
      <c r="D703"/>
    </row>
    <row r="704" spans="2:4" ht="15">
      <c r="B704"/>
      <c r="C704"/>
      <c r="D704"/>
    </row>
    <row r="705" spans="2:4" ht="15">
      <c r="B705"/>
      <c r="C705"/>
      <c r="D705"/>
    </row>
    <row r="706" spans="2:4" ht="15">
      <c r="B706"/>
      <c r="C706"/>
      <c r="D706"/>
    </row>
    <row r="707" spans="2:4" ht="15">
      <c r="B707"/>
      <c r="C707"/>
      <c r="D707"/>
    </row>
    <row r="708" spans="2:4" ht="15">
      <c r="B708"/>
      <c r="C708"/>
      <c r="D708"/>
    </row>
    <row r="709" spans="2:4" ht="15">
      <c r="B709"/>
      <c r="C709"/>
      <c r="D709"/>
    </row>
    <row r="710" spans="2:4" ht="15">
      <c r="B710"/>
      <c r="C710"/>
      <c r="D710"/>
    </row>
    <row r="711" spans="2:4" ht="15">
      <c r="B711"/>
      <c r="C711"/>
      <c r="D711"/>
    </row>
    <row r="712" spans="2:4" ht="15">
      <c r="B712"/>
      <c r="C712"/>
      <c r="D712"/>
    </row>
    <row r="713" spans="2:4" ht="15">
      <c r="B713"/>
      <c r="C713"/>
      <c r="D713"/>
    </row>
    <row r="714" spans="2:4" ht="15">
      <c r="B714"/>
      <c r="C714"/>
      <c r="D714"/>
    </row>
    <row r="715" spans="2:4" ht="15">
      <c r="B715"/>
      <c r="C715"/>
      <c r="D715"/>
    </row>
    <row r="716" spans="2:4" ht="15">
      <c r="B716"/>
      <c r="C716"/>
      <c r="D716"/>
    </row>
    <row r="717" spans="2:4" ht="15">
      <c r="B717"/>
      <c r="C717"/>
      <c r="D717"/>
    </row>
    <row r="718" spans="2:4" ht="15">
      <c r="B718"/>
      <c r="C718"/>
      <c r="D718"/>
    </row>
    <row r="719" spans="2:4" ht="15">
      <c r="B719"/>
      <c r="C719"/>
      <c r="D719"/>
    </row>
    <row r="720" spans="2:4" ht="15">
      <c r="B720"/>
      <c r="C720"/>
      <c r="D720"/>
    </row>
    <row r="721" spans="2:4" ht="15">
      <c r="B721"/>
      <c r="C721"/>
      <c r="D721"/>
    </row>
    <row r="722" spans="2:4" ht="15">
      <c r="B722"/>
      <c r="C722"/>
      <c r="D722"/>
    </row>
    <row r="723" spans="2:4" ht="15">
      <c r="B723"/>
      <c r="C723"/>
      <c r="D723"/>
    </row>
    <row r="724" spans="2:4" ht="15">
      <c r="B724"/>
      <c r="C724"/>
      <c r="D724"/>
    </row>
    <row r="725" spans="2:4" ht="15">
      <c r="B725"/>
      <c r="C725"/>
      <c r="D725"/>
    </row>
    <row r="726" spans="2:4" ht="15">
      <c r="B726"/>
      <c r="C726"/>
      <c r="D726"/>
    </row>
    <row r="727" spans="2:4" ht="15">
      <c r="B727"/>
      <c r="C727"/>
      <c r="D727"/>
    </row>
    <row r="728" spans="2:4" ht="15">
      <c r="B728"/>
      <c r="C728"/>
      <c r="D728"/>
    </row>
    <row r="729" spans="2:4" ht="15">
      <c r="B729"/>
      <c r="C729"/>
      <c r="D729"/>
    </row>
    <row r="730" spans="2:4" ht="15">
      <c r="B730"/>
      <c r="C730"/>
      <c r="D730"/>
    </row>
    <row r="731" spans="2:4" ht="15">
      <c r="B731"/>
      <c r="C731"/>
      <c r="D731"/>
    </row>
    <row r="732" spans="2:4" ht="15">
      <c r="B732"/>
      <c r="C732"/>
      <c r="D732"/>
    </row>
    <row r="733" spans="2:4" ht="15">
      <c r="B733"/>
      <c r="C733"/>
      <c r="D733"/>
    </row>
    <row r="734" spans="2:4" ht="15">
      <c r="B734"/>
      <c r="C734"/>
      <c r="D734"/>
    </row>
    <row r="735" spans="2:4" ht="15">
      <c r="B735"/>
      <c r="C735"/>
      <c r="D735"/>
    </row>
    <row r="736" spans="2:4" ht="15">
      <c r="B736"/>
      <c r="C736"/>
      <c r="D736"/>
    </row>
    <row r="737" spans="2:4" ht="15">
      <c r="B737"/>
      <c r="C737"/>
      <c r="D737"/>
    </row>
    <row r="738" spans="2:4" ht="15">
      <c r="B738"/>
      <c r="C738"/>
      <c r="D738"/>
    </row>
    <row r="739" spans="2:4" ht="15">
      <c r="B739"/>
      <c r="C739"/>
      <c r="D739"/>
    </row>
    <row r="740" spans="2:4" ht="15">
      <c r="B740"/>
      <c r="C740"/>
      <c r="D740"/>
    </row>
    <row r="741" spans="2:4" ht="15">
      <c r="B741"/>
      <c r="C741"/>
      <c r="D741"/>
    </row>
    <row r="742" spans="2:4" ht="15">
      <c r="B742"/>
      <c r="C742"/>
      <c r="D742"/>
    </row>
    <row r="743" spans="2:4" ht="15">
      <c r="B743"/>
      <c r="C743"/>
      <c r="D743"/>
    </row>
    <row r="744" spans="2:4" ht="15">
      <c r="B744"/>
      <c r="C744"/>
      <c r="D744"/>
    </row>
    <row r="745" spans="2:4" ht="15">
      <c r="B745"/>
      <c r="C745"/>
      <c r="D745"/>
    </row>
    <row r="746" spans="2:4" ht="15">
      <c r="B746"/>
      <c r="C746"/>
      <c r="D746"/>
    </row>
    <row r="747" spans="2:4" ht="15">
      <c r="B747"/>
      <c r="C747"/>
      <c r="D747"/>
    </row>
    <row r="748" spans="2:4" ht="15">
      <c r="B748"/>
      <c r="C748"/>
      <c r="D748"/>
    </row>
    <row r="749" spans="2:4" ht="15">
      <c r="B749"/>
      <c r="C749"/>
      <c r="D749"/>
    </row>
    <row r="750" spans="2:4" ht="15">
      <c r="B750"/>
      <c r="C750"/>
      <c r="D750"/>
    </row>
    <row r="751" spans="2:4" ht="15">
      <c r="B751"/>
      <c r="C751"/>
      <c r="D751"/>
    </row>
    <row r="752" spans="2:4" ht="15">
      <c r="B752"/>
      <c r="C752"/>
      <c r="D752"/>
    </row>
    <row r="753" spans="2:4" ht="15">
      <c r="B753"/>
      <c r="C753"/>
      <c r="D753"/>
    </row>
    <row r="754" spans="2:4" ht="15">
      <c r="B754"/>
      <c r="C754"/>
      <c r="D754"/>
    </row>
    <row r="755" spans="2:4" ht="15">
      <c r="B755"/>
      <c r="C755"/>
      <c r="D755"/>
    </row>
    <row r="756" spans="2:4" ht="15">
      <c r="B756"/>
      <c r="C756"/>
      <c r="D756"/>
    </row>
    <row r="757" spans="2:4" ht="15">
      <c r="B757"/>
      <c r="C757"/>
      <c r="D757"/>
    </row>
    <row r="758" spans="2:4" ht="15">
      <c r="B758"/>
      <c r="C758"/>
      <c r="D758"/>
    </row>
    <row r="759" spans="2:4" ht="15">
      <c r="B759"/>
      <c r="C759"/>
      <c r="D759"/>
    </row>
    <row r="760" spans="2:4" ht="15">
      <c r="B760"/>
      <c r="C760"/>
      <c r="D760"/>
    </row>
    <row r="761" spans="2:4" ht="15">
      <c r="B761"/>
      <c r="C761"/>
      <c r="D761"/>
    </row>
    <row r="762" spans="2:4" ht="15">
      <c r="B762"/>
      <c r="C762"/>
      <c r="D762"/>
    </row>
    <row r="763" spans="2:4" ht="15">
      <c r="B763"/>
      <c r="C763"/>
      <c r="D763"/>
    </row>
    <row r="764" spans="2:4" ht="15">
      <c r="B764"/>
      <c r="C764"/>
      <c r="D764"/>
    </row>
    <row r="765" spans="2:4" ht="15">
      <c r="B765"/>
      <c r="C765"/>
      <c r="D765"/>
    </row>
    <row r="766" spans="2:4" ht="15">
      <c r="B766"/>
      <c r="C766"/>
      <c r="D766"/>
    </row>
    <row r="767" spans="2:4" ht="15">
      <c r="B767"/>
      <c r="C767"/>
      <c r="D767"/>
    </row>
    <row r="768" spans="2:4" ht="15">
      <c r="B768"/>
      <c r="C768"/>
      <c r="D768"/>
    </row>
    <row r="769" spans="2:4" ht="15">
      <c r="B769"/>
      <c r="C769"/>
      <c r="D769"/>
    </row>
    <row r="770" spans="2:4" ht="15">
      <c r="B770"/>
      <c r="C770"/>
      <c r="D770"/>
    </row>
    <row r="771" spans="2:4" ht="15">
      <c r="B771"/>
      <c r="C771"/>
      <c r="D771"/>
    </row>
    <row r="772" spans="2:4" ht="15">
      <c r="B772"/>
      <c r="C772"/>
      <c r="D772"/>
    </row>
    <row r="773" spans="2:4" ht="15">
      <c r="B773"/>
      <c r="C773"/>
      <c r="D773"/>
    </row>
    <row r="774" spans="2:4" ht="15">
      <c r="B774"/>
      <c r="C774"/>
      <c r="D774"/>
    </row>
    <row r="775" spans="2:4" ht="15">
      <c r="B775"/>
      <c r="C775"/>
      <c r="D775"/>
    </row>
    <row r="776" spans="2:4" ht="15">
      <c r="B776"/>
      <c r="C776"/>
      <c r="D776"/>
    </row>
    <row r="777" spans="2:4" ht="15">
      <c r="B777"/>
      <c r="C777"/>
      <c r="D777"/>
    </row>
    <row r="778" spans="2:4" ht="15">
      <c r="B778"/>
      <c r="C778"/>
      <c r="D778"/>
    </row>
    <row r="779" spans="2:4" ht="15">
      <c r="B779"/>
      <c r="C779"/>
      <c r="D779"/>
    </row>
    <row r="780" spans="2:4" ht="15">
      <c r="B780"/>
      <c r="C780"/>
      <c r="D780"/>
    </row>
    <row r="781" spans="2:4" ht="15">
      <c r="B781"/>
      <c r="C781"/>
      <c r="D781"/>
    </row>
    <row r="782" spans="2:4" ht="15">
      <c r="B782"/>
      <c r="C782"/>
      <c r="D782"/>
    </row>
    <row r="783" spans="2:4" ht="15">
      <c r="B783"/>
      <c r="C783"/>
      <c r="D783"/>
    </row>
    <row r="784" spans="2:4" ht="15">
      <c r="B784"/>
      <c r="C784"/>
      <c r="D784"/>
    </row>
    <row r="785" spans="2:4" ht="15">
      <c r="B785"/>
      <c r="C785"/>
      <c r="D785"/>
    </row>
    <row r="786" spans="2:4" ht="15">
      <c r="B786"/>
      <c r="C786"/>
      <c r="D786"/>
    </row>
    <row r="787" spans="2:4" ht="15">
      <c r="B787"/>
      <c r="C787"/>
      <c r="D787"/>
    </row>
    <row r="788" spans="2:4" ht="15">
      <c r="B788"/>
      <c r="C788"/>
      <c r="D788"/>
    </row>
    <row r="789" spans="2:4" ht="15">
      <c r="B789"/>
      <c r="C789"/>
      <c r="D789"/>
    </row>
    <row r="790" spans="2:4" ht="15">
      <c r="B790"/>
      <c r="C790"/>
      <c r="D790"/>
    </row>
    <row r="791" spans="2:4" ht="15">
      <c r="B791"/>
      <c r="C791"/>
      <c r="D791"/>
    </row>
    <row r="792" spans="2:4" ht="15">
      <c r="B792"/>
      <c r="C792"/>
      <c r="D792"/>
    </row>
    <row r="793" spans="2:4" ht="15">
      <c r="B793"/>
      <c r="C793"/>
      <c r="D793"/>
    </row>
    <row r="794" spans="2:4" ht="15">
      <c r="B794"/>
      <c r="C794"/>
      <c r="D794"/>
    </row>
    <row r="795" spans="2:4" ht="15">
      <c r="B795"/>
      <c r="C795"/>
      <c r="D795"/>
    </row>
    <row r="796" spans="2:4" ht="15">
      <c r="B796"/>
      <c r="C796"/>
      <c r="D796"/>
    </row>
    <row r="797" spans="2:4" ht="15">
      <c r="B797"/>
      <c r="C797"/>
      <c r="D797"/>
    </row>
    <row r="798" spans="2:4" ht="15">
      <c r="B798"/>
      <c r="C798"/>
      <c r="D798"/>
    </row>
    <row r="799" spans="2:4" ht="15">
      <c r="B799"/>
      <c r="C799"/>
      <c r="D799"/>
    </row>
    <row r="800" spans="2:4" ht="15">
      <c r="B800"/>
      <c r="C800"/>
      <c r="D800"/>
    </row>
    <row r="801" spans="2:4" ht="15">
      <c r="B801"/>
      <c r="C801"/>
      <c r="D801"/>
    </row>
    <row r="802" spans="2:4" ht="15">
      <c r="B802"/>
      <c r="C802"/>
      <c r="D802"/>
    </row>
    <row r="803" spans="2:4" ht="15">
      <c r="B803"/>
      <c r="C803"/>
      <c r="D803"/>
    </row>
    <row r="804" spans="2:4" ht="15">
      <c r="B804"/>
      <c r="C804"/>
      <c r="D804"/>
    </row>
    <row r="805" spans="2:4" ht="15">
      <c r="B805"/>
      <c r="C805"/>
      <c r="D805"/>
    </row>
    <row r="806" spans="2:4" ht="15">
      <c r="B806"/>
      <c r="C806"/>
      <c r="D806"/>
    </row>
    <row r="807" spans="2:4" ht="15">
      <c r="B807"/>
      <c r="C807"/>
      <c r="D807"/>
    </row>
    <row r="808" spans="2:4" ht="15">
      <c r="B808"/>
      <c r="C808"/>
      <c r="D808"/>
    </row>
    <row r="809" spans="2:4" ht="15">
      <c r="B809"/>
      <c r="C809"/>
      <c r="D809"/>
    </row>
    <row r="810" spans="2:4" ht="15">
      <c r="B810"/>
      <c r="C810"/>
      <c r="D810"/>
    </row>
    <row r="811" spans="2:4" ht="15">
      <c r="B811"/>
      <c r="C811"/>
      <c r="D811"/>
    </row>
    <row r="812" spans="2:4" ht="15">
      <c r="B812"/>
      <c r="C812"/>
      <c r="D812"/>
    </row>
    <row r="813" spans="2:4" ht="15">
      <c r="B813"/>
      <c r="C813"/>
      <c r="D813"/>
    </row>
    <row r="814" spans="2:4" ht="15">
      <c r="B814"/>
      <c r="C814"/>
      <c r="D814"/>
    </row>
    <row r="815" spans="2:4" ht="15">
      <c r="B815"/>
      <c r="C815"/>
      <c r="D815"/>
    </row>
    <row r="816" spans="2:4" ht="15">
      <c r="B816"/>
      <c r="C816"/>
      <c r="D816"/>
    </row>
    <row r="817" spans="2:4" ht="15">
      <c r="B817"/>
      <c r="C817"/>
      <c r="D817"/>
    </row>
    <row r="818" spans="2:4" ht="15">
      <c r="B818"/>
      <c r="C818"/>
      <c r="D818"/>
    </row>
    <row r="819" spans="2:4" ht="15">
      <c r="B819"/>
      <c r="C819"/>
      <c r="D819"/>
    </row>
    <row r="820" spans="2:4" ht="15">
      <c r="B820"/>
      <c r="C820"/>
      <c r="D820"/>
    </row>
    <row r="821" spans="2:4" ht="15">
      <c r="B821"/>
      <c r="C821"/>
      <c r="D821"/>
    </row>
    <row r="822" spans="2:4" ht="15">
      <c r="B822"/>
      <c r="C822"/>
      <c r="D822"/>
    </row>
    <row r="823" spans="2:4" ht="15">
      <c r="B823"/>
      <c r="C823"/>
      <c r="D823"/>
    </row>
    <row r="824" spans="2:4" ht="15">
      <c r="B824"/>
      <c r="C824"/>
      <c r="D824"/>
    </row>
    <row r="825" spans="2:4" ht="15">
      <c r="B825"/>
      <c r="C825"/>
      <c r="D825"/>
    </row>
    <row r="826" spans="2:4" ht="15">
      <c r="B826"/>
      <c r="C826"/>
      <c r="D826"/>
    </row>
    <row r="827" spans="2:4" ht="15">
      <c r="B827"/>
      <c r="C827"/>
      <c r="D827"/>
    </row>
    <row r="828" spans="2:4" ht="15">
      <c r="B828"/>
      <c r="C828"/>
      <c r="D828"/>
    </row>
    <row r="829" spans="2:4" ht="15">
      <c r="B829"/>
      <c r="C829"/>
      <c r="D829"/>
    </row>
    <row r="830" spans="2:4" ht="15">
      <c r="B830"/>
      <c r="C830"/>
      <c r="D830"/>
    </row>
    <row r="831" spans="2:4" ht="15">
      <c r="B831"/>
      <c r="C831"/>
      <c r="D831"/>
    </row>
    <row r="832" spans="2:4" ht="15">
      <c r="B832"/>
      <c r="C832"/>
      <c r="D832"/>
    </row>
    <row r="833" spans="2:4" ht="15">
      <c r="B833"/>
      <c r="C833"/>
      <c r="D833"/>
    </row>
    <row r="834" spans="2:4" ht="15">
      <c r="B834"/>
      <c r="C834"/>
      <c r="D834"/>
    </row>
    <row r="835" spans="2:4" ht="15">
      <c r="B835"/>
      <c r="C835"/>
      <c r="D835"/>
    </row>
    <row r="836" spans="2:4" ht="15">
      <c r="B836"/>
      <c r="C836"/>
      <c r="D836"/>
    </row>
    <row r="837" spans="2:4" ht="15">
      <c r="B837"/>
      <c r="C837"/>
      <c r="D837"/>
    </row>
    <row r="838" spans="2:4" ht="15">
      <c r="B838"/>
      <c r="C838"/>
      <c r="D838"/>
    </row>
    <row r="839" spans="2:4" ht="15">
      <c r="B839"/>
      <c r="C839"/>
      <c r="D839"/>
    </row>
    <row r="840" spans="2:4" ht="15">
      <c r="B840"/>
      <c r="C840"/>
      <c r="D840"/>
    </row>
    <row r="841" spans="2:4" ht="15">
      <c r="B841"/>
      <c r="C841"/>
      <c r="D841"/>
    </row>
    <row r="842" spans="2:4" ht="15">
      <c r="B842"/>
      <c r="C842"/>
      <c r="D842"/>
    </row>
    <row r="843" spans="2:4" ht="15">
      <c r="B843"/>
      <c r="C843"/>
      <c r="D843"/>
    </row>
    <row r="844" spans="2:4" ht="15">
      <c r="B844"/>
      <c r="C844"/>
      <c r="D844"/>
    </row>
    <row r="845" spans="2:4" ht="15">
      <c r="B845"/>
      <c r="C845"/>
      <c r="D845"/>
    </row>
    <row r="846" spans="2:4" ht="15">
      <c r="B846"/>
      <c r="C846"/>
      <c r="D846"/>
    </row>
    <row r="847" spans="2:4" ht="15">
      <c r="B847"/>
      <c r="C847"/>
      <c r="D847"/>
    </row>
    <row r="848" spans="2:4" ht="15">
      <c r="B848"/>
      <c r="C848"/>
      <c r="D848"/>
    </row>
    <row r="849" spans="2:4" ht="15">
      <c r="B849"/>
      <c r="C849"/>
      <c r="D849"/>
    </row>
    <row r="850" spans="2:4" ht="15">
      <c r="B850"/>
      <c r="C850"/>
      <c r="D850"/>
    </row>
    <row r="851" spans="2:4" ht="15">
      <c r="B851"/>
      <c r="C851"/>
      <c r="D851"/>
    </row>
    <row r="852" spans="2:4" ht="15">
      <c r="B852"/>
      <c r="C852"/>
      <c r="D852"/>
    </row>
    <row r="853" spans="2:4" ht="15">
      <c r="B853"/>
      <c r="C853"/>
      <c r="D853"/>
    </row>
    <row r="854" spans="2:4" ht="15">
      <c r="B854"/>
      <c r="C854"/>
      <c r="D854"/>
    </row>
    <row r="855" spans="2:4" ht="15">
      <c r="B855"/>
      <c r="C855"/>
      <c r="D855"/>
    </row>
    <row r="856" spans="2:4" ht="15">
      <c r="B856"/>
      <c r="C856"/>
      <c r="D856"/>
    </row>
    <row r="857" spans="2:4" ht="15">
      <c r="B857"/>
      <c r="C857"/>
      <c r="D857"/>
    </row>
    <row r="858" spans="2:4" ht="15">
      <c r="B858"/>
      <c r="C858"/>
      <c r="D858"/>
    </row>
    <row r="859" spans="2:4" ht="15">
      <c r="B859"/>
      <c r="C859"/>
      <c r="D859"/>
    </row>
    <row r="860" spans="2:4" ht="15">
      <c r="B860"/>
      <c r="C860"/>
      <c r="D860"/>
    </row>
    <row r="861" spans="2:4" ht="15">
      <c r="B861"/>
      <c r="C861"/>
      <c r="D861"/>
    </row>
    <row r="862" spans="2:4" ht="15">
      <c r="B862"/>
      <c r="C862"/>
      <c r="D862"/>
    </row>
    <row r="863" spans="2:4" ht="15">
      <c r="B863"/>
      <c r="C863"/>
      <c r="D863"/>
    </row>
    <row r="864" spans="2:4" ht="15">
      <c r="B864"/>
      <c r="C864"/>
      <c r="D864"/>
    </row>
    <row r="865" spans="2:4" ht="15">
      <c r="B865"/>
      <c r="C865"/>
      <c r="D865"/>
    </row>
    <row r="866" spans="2:4" ht="15">
      <c r="B866"/>
      <c r="C866"/>
      <c r="D866"/>
    </row>
    <row r="867" spans="2:4" ht="15">
      <c r="B867"/>
      <c r="C867"/>
      <c r="D867"/>
    </row>
    <row r="868" spans="2:4" ht="15">
      <c r="B868"/>
      <c r="C868"/>
      <c r="D868"/>
    </row>
    <row r="869" spans="2:4" ht="15">
      <c r="B869"/>
      <c r="C869"/>
      <c r="D869"/>
    </row>
    <row r="870" spans="2:4" ht="15">
      <c r="B870"/>
      <c r="C870"/>
      <c r="D870"/>
    </row>
    <row r="871" spans="2:4" ht="15">
      <c r="B871"/>
      <c r="C871"/>
      <c r="D871"/>
    </row>
    <row r="872" spans="2:4" ht="15">
      <c r="B872"/>
      <c r="C872"/>
      <c r="D872"/>
    </row>
    <row r="873" spans="2:4" ht="15">
      <c r="B873"/>
      <c r="C873"/>
      <c r="D873"/>
    </row>
    <row r="874" spans="2:4" ht="15">
      <c r="B874"/>
      <c r="C874"/>
      <c r="D874"/>
    </row>
    <row r="875" spans="2:4" ht="15">
      <c r="B875"/>
      <c r="C875"/>
      <c r="D875"/>
    </row>
    <row r="876" spans="2:4" ht="15">
      <c r="B876"/>
      <c r="C876"/>
      <c r="D876"/>
    </row>
    <row r="877" spans="2:4" ht="15">
      <c r="B877"/>
      <c r="C877"/>
      <c r="D877"/>
    </row>
    <row r="878" spans="2:4" ht="15">
      <c r="B878"/>
      <c r="C878"/>
      <c r="D878"/>
    </row>
    <row r="879" spans="2:4" ht="15">
      <c r="B879"/>
      <c r="C879"/>
      <c r="D879"/>
    </row>
    <row r="880" spans="2:4" ht="15">
      <c r="B880"/>
      <c r="C880"/>
      <c r="D880"/>
    </row>
    <row r="881" spans="2:4" ht="15">
      <c r="B881"/>
      <c r="C881"/>
      <c r="D881"/>
    </row>
    <row r="882" spans="2:4" ht="15">
      <c r="B882"/>
      <c r="C882"/>
      <c r="D882"/>
    </row>
    <row r="883" spans="2:4" ht="15">
      <c r="B883"/>
      <c r="C883"/>
      <c r="D883"/>
    </row>
    <row r="884" spans="2:4" ht="15">
      <c r="B884"/>
      <c r="C884"/>
      <c r="D884"/>
    </row>
    <row r="885" spans="2:4" ht="15">
      <c r="B885"/>
      <c r="C885"/>
      <c r="D885"/>
    </row>
    <row r="886" spans="2:4" ht="15">
      <c r="B886"/>
      <c r="C886"/>
      <c r="D886"/>
    </row>
    <row r="887" spans="2:4" ht="15">
      <c r="B887"/>
      <c r="C887"/>
      <c r="D887"/>
    </row>
    <row r="888" spans="2:4" ht="15">
      <c r="B888"/>
      <c r="C888"/>
      <c r="D888"/>
    </row>
    <row r="889" spans="2:4" ht="15">
      <c r="B889"/>
      <c r="C889"/>
      <c r="D889"/>
    </row>
    <row r="890" spans="2:4" ht="15">
      <c r="B890"/>
      <c r="C890"/>
      <c r="D890"/>
    </row>
    <row r="891" spans="2:4" ht="15">
      <c r="B891"/>
      <c r="C891"/>
      <c r="D891"/>
    </row>
    <row r="892" spans="2:4" ht="15">
      <c r="B892"/>
      <c r="C892"/>
      <c r="D892"/>
    </row>
    <row r="893" spans="2:4" ht="15">
      <c r="B893"/>
      <c r="C893"/>
      <c r="D893"/>
    </row>
    <row r="894" spans="2:4" ht="15">
      <c r="B894"/>
      <c r="C894"/>
      <c r="D894"/>
    </row>
    <row r="895" spans="2:4" ht="15">
      <c r="B895"/>
      <c r="C895"/>
      <c r="D895"/>
    </row>
    <row r="896" spans="2:4" ht="15">
      <c r="B896"/>
      <c r="C896"/>
      <c r="D896"/>
    </row>
    <row r="897" spans="2:4" ht="15">
      <c r="B897"/>
      <c r="C897"/>
      <c r="D897"/>
    </row>
    <row r="898" spans="2:4" ht="15">
      <c r="B898"/>
      <c r="C898"/>
      <c r="D898"/>
    </row>
    <row r="899" spans="2:4" ht="15">
      <c r="B899"/>
      <c r="C899"/>
      <c r="D899"/>
    </row>
    <row r="900" spans="2:4" ht="15">
      <c r="B900"/>
      <c r="C900"/>
      <c r="D900"/>
    </row>
    <row r="901" spans="2:4" ht="15">
      <c r="B901"/>
      <c r="C901"/>
      <c r="D901"/>
    </row>
    <row r="902" spans="2:4" ht="15">
      <c r="B902"/>
      <c r="C902"/>
      <c r="D902"/>
    </row>
    <row r="903" spans="2:4" ht="15">
      <c r="B903"/>
      <c r="C903"/>
      <c r="D903"/>
    </row>
    <row r="904" spans="2:4" ht="15">
      <c r="B904"/>
      <c r="C904"/>
      <c r="D904"/>
    </row>
    <row r="905" spans="2:4" ht="15">
      <c r="B905"/>
      <c r="C905"/>
      <c r="D905"/>
    </row>
    <row r="906" spans="2:4" ht="15">
      <c r="B906"/>
      <c r="C906"/>
      <c r="D906"/>
    </row>
    <row r="907" spans="2:4" ht="15">
      <c r="B907"/>
      <c r="C907"/>
      <c r="D907"/>
    </row>
    <row r="908" spans="2:4" ht="15">
      <c r="B908"/>
      <c r="C908"/>
      <c r="D908"/>
    </row>
    <row r="909" spans="2:4" ht="15">
      <c r="B909"/>
      <c r="C909"/>
      <c r="D909"/>
    </row>
    <row r="910" spans="2:4" ht="15">
      <c r="B910"/>
      <c r="C910"/>
      <c r="D910"/>
    </row>
    <row r="911" spans="2:4" ht="15">
      <c r="B911"/>
      <c r="C911"/>
      <c r="D911"/>
    </row>
    <row r="912" spans="2:4" ht="15">
      <c r="B912"/>
      <c r="C912"/>
      <c r="D912"/>
    </row>
    <row r="913" spans="2:4" ht="15">
      <c r="B913"/>
      <c r="C913"/>
      <c r="D913"/>
    </row>
    <row r="914" spans="2:4" ht="15">
      <c r="B914"/>
      <c r="C914"/>
      <c r="D914"/>
    </row>
    <row r="915" spans="2:4" ht="15">
      <c r="B915"/>
      <c r="C915"/>
      <c r="D915"/>
    </row>
    <row r="916" spans="2:4" ht="15">
      <c r="B916"/>
      <c r="C916"/>
      <c r="D916"/>
    </row>
    <row r="917" spans="2:4" ht="15">
      <c r="B917"/>
      <c r="C917"/>
      <c r="D917"/>
    </row>
    <row r="918" spans="2:4" ht="15">
      <c r="B918"/>
      <c r="C918"/>
      <c r="D918"/>
    </row>
    <row r="919" spans="2:4" ht="15">
      <c r="B919"/>
      <c r="C919"/>
      <c r="D919"/>
    </row>
    <row r="920" spans="2:4" ht="15">
      <c r="B920"/>
      <c r="C920"/>
      <c r="D920"/>
    </row>
    <row r="921" spans="2:4" ht="15">
      <c r="B921"/>
      <c r="C921"/>
      <c r="D921"/>
    </row>
    <row r="922" spans="2:4" ht="15">
      <c r="B922"/>
      <c r="C922"/>
      <c r="D922"/>
    </row>
    <row r="923" spans="2:4" ht="15">
      <c r="B923"/>
      <c r="C923"/>
      <c r="D923"/>
    </row>
    <row r="924" spans="2:4" ht="15">
      <c r="B924"/>
      <c r="C924"/>
      <c r="D924"/>
    </row>
    <row r="925" spans="2:4" ht="15">
      <c r="B925"/>
      <c r="C925"/>
      <c r="D925"/>
    </row>
    <row r="926" spans="2:4" ht="15">
      <c r="B926"/>
      <c r="C926"/>
      <c r="D926"/>
    </row>
    <row r="927" spans="2:4" ht="15">
      <c r="B927"/>
      <c r="C927"/>
      <c r="D927"/>
    </row>
    <row r="928" spans="2:4" ht="15">
      <c r="B928"/>
      <c r="C928"/>
      <c r="D928"/>
    </row>
    <row r="929" spans="2:4" ht="15">
      <c r="B929"/>
      <c r="C929"/>
      <c r="D929"/>
    </row>
    <row r="930" spans="2:4" ht="15">
      <c r="B930"/>
      <c r="C930"/>
      <c r="D930"/>
    </row>
    <row r="931" spans="2:4" ht="15">
      <c r="B931"/>
      <c r="C931"/>
      <c r="D931"/>
    </row>
    <row r="932" spans="2:4" ht="15">
      <c r="B932"/>
      <c r="C932"/>
      <c r="D932"/>
    </row>
    <row r="933" spans="2:4" ht="15">
      <c r="B933"/>
      <c r="C933"/>
      <c r="D933"/>
    </row>
    <row r="934" spans="2:4" ht="15">
      <c r="B934"/>
      <c r="C934"/>
      <c r="D934"/>
    </row>
    <row r="935" spans="2:4" ht="15">
      <c r="B935"/>
      <c r="C935"/>
      <c r="D935"/>
    </row>
    <row r="936" spans="2:4" ht="15">
      <c r="B936"/>
      <c r="C936"/>
      <c r="D936"/>
    </row>
    <row r="937" spans="2:4" ht="15">
      <c r="B937"/>
      <c r="C937"/>
      <c r="D937"/>
    </row>
    <row r="938" spans="2:4" ht="15">
      <c r="B938"/>
      <c r="C938"/>
      <c r="D938"/>
    </row>
    <row r="939" spans="2:4" ht="15">
      <c r="B939"/>
      <c r="C939"/>
      <c r="D939"/>
    </row>
    <row r="940" spans="2:4" ht="15">
      <c r="B940"/>
      <c r="C940"/>
      <c r="D940"/>
    </row>
    <row r="941" spans="2:4" ht="15">
      <c r="B941"/>
      <c r="C941"/>
      <c r="D941"/>
    </row>
    <row r="942" spans="2:4" ht="15">
      <c r="B942"/>
      <c r="C942"/>
      <c r="D942"/>
    </row>
    <row r="943" spans="2:4" ht="15">
      <c r="B943"/>
      <c r="C943"/>
      <c r="D943"/>
    </row>
    <row r="944" spans="2:4" ht="15">
      <c r="B944"/>
      <c r="C944"/>
      <c r="D944"/>
    </row>
    <row r="945" spans="2:4" ht="15">
      <c r="B945"/>
      <c r="C945"/>
      <c r="D945"/>
    </row>
    <row r="946" spans="2:4" ht="15">
      <c r="B946"/>
      <c r="C946"/>
      <c r="D946"/>
    </row>
    <row r="947" spans="2:4" ht="15">
      <c r="B947"/>
      <c r="C947"/>
      <c r="D947"/>
    </row>
    <row r="948" spans="2:4" ht="15">
      <c r="B948"/>
      <c r="C948"/>
      <c r="D948"/>
    </row>
    <row r="949" spans="2:4" ht="15">
      <c r="B949"/>
      <c r="C949"/>
      <c r="D949"/>
    </row>
    <row r="950" spans="2:4" ht="15">
      <c r="B950"/>
      <c r="C950"/>
      <c r="D950"/>
    </row>
    <row r="951" spans="2:4" ht="15">
      <c r="B951"/>
      <c r="C951"/>
      <c r="D951"/>
    </row>
    <row r="952" spans="2:4" ht="15">
      <c r="B952"/>
      <c r="C952"/>
      <c r="D952"/>
    </row>
    <row r="953" spans="2:4" ht="15">
      <c r="B953"/>
      <c r="C953"/>
      <c r="D953"/>
    </row>
    <row r="954" spans="2:4" ht="15">
      <c r="B954"/>
      <c r="C954"/>
      <c r="D954"/>
    </row>
    <row r="955" spans="2:4" ht="15">
      <c r="B955"/>
      <c r="C955"/>
      <c r="D955"/>
    </row>
    <row r="956" spans="2:4" ht="15">
      <c r="B956"/>
      <c r="C956"/>
      <c r="D956"/>
    </row>
    <row r="957" spans="2:4" ht="15">
      <c r="B957"/>
      <c r="C957"/>
      <c r="D957"/>
    </row>
    <row r="958" spans="2:4" ht="15">
      <c r="B958"/>
      <c r="C958"/>
      <c r="D958"/>
    </row>
    <row r="959" spans="2:4" ht="15">
      <c r="B959"/>
      <c r="C959"/>
      <c r="D959"/>
    </row>
    <row r="960" spans="2:4" ht="15">
      <c r="B960"/>
      <c r="C960"/>
      <c r="D960"/>
    </row>
    <row r="961" spans="2:4" ht="15">
      <c r="B961"/>
      <c r="C961"/>
      <c r="D961"/>
    </row>
    <row r="962" spans="2:4" ht="15">
      <c r="B962"/>
      <c r="C962"/>
      <c r="D962"/>
    </row>
    <row r="963" spans="2:4" ht="15">
      <c r="B963"/>
      <c r="C963"/>
      <c r="D963"/>
    </row>
    <row r="964" spans="2:4" ht="15">
      <c r="B964"/>
      <c r="C964"/>
      <c r="D964"/>
    </row>
    <row r="965" spans="2:4" ht="15">
      <c r="B965"/>
      <c r="C965"/>
      <c r="D965"/>
    </row>
    <row r="966" spans="2:4" ht="15">
      <c r="B966"/>
      <c r="C966"/>
      <c r="D966"/>
    </row>
    <row r="967" spans="2:4" ht="15">
      <c r="B967"/>
      <c r="C967"/>
      <c r="D967"/>
    </row>
    <row r="968" spans="2:4" ht="15">
      <c r="B968"/>
      <c r="C968"/>
      <c r="D968"/>
    </row>
    <row r="969" spans="2:4" ht="15">
      <c r="B969"/>
      <c r="C969"/>
      <c r="D969"/>
    </row>
    <row r="970" spans="2:4" ht="15">
      <c r="B970"/>
      <c r="C970"/>
      <c r="D970"/>
    </row>
    <row r="971" spans="2:4" ht="15">
      <c r="B971"/>
      <c r="C971"/>
      <c r="D971"/>
    </row>
    <row r="972" spans="2:4" ht="15">
      <c r="B972"/>
      <c r="C972"/>
      <c r="D972"/>
    </row>
    <row r="973" spans="2:4" ht="15">
      <c r="B973"/>
      <c r="C973"/>
      <c r="D973"/>
    </row>
    <row r="974" spans="2:4" ht="15">
      <c r="B974"/>
      <c r="C974"/>
      <c r="D974"/>
    </row>
    <row r="975" spans="2:4" ht="15">
      <c r="B975"/>
      <c r="C975"/>
      <c r="D975"/>
    </row>
    <row r="976" spans="2:4" ht="15">
      <c r="B976"/>
      <c r="C976"/>
      <c r="D976"/>
    </row>
    <row r="977" spans="2:4" ht="15">
      <c r="B977"/>
      <c r="C977"/>
      <c r="D977"/>
    </row>
    <row r="978" spans="2:4" ht="15">
      <c r="B978"/>
      <c r="C978"/>
      <c r="D978"/>
    </row>
    <row r="979" spans="2:4" ht="15">
      <c r="B979"/>
      <c r="C979"/>
      <c r="D979"/>
    </row>
    <row r="980" spans="2:4" ht="15">
      <c r="B980"/>
      <c r="C980"/>
      <c r="D980"/>
    </row>
    <row r="981" spans="2:4" ht="15">
      <c r="B981"/>
      <c r="C981"/>
      <c r="D981"/>
    </row>
    <row r="982" spans="2:4" ht="15">
      <c r="B982"/>
      <c r="C982"/>
      <c r="D982"/>
    </row>
    <row r="983" spans="2:4" ht="15">
      <c r="B983"/>
      <c r="C983"/>
      <c r="D983"/>
    </row>
    <row r="984" spans="2:4" ht="15">
      <c r="B984"/>
      <c r="C984"/>
      <c r="D984"/>
    </row>
    <row r="985" spans="2:4" ht="15">
      <c r="B985"/>
      <c r="C985"/>
      <c r="D985"/>
    </row>
    <row r="986" spans="2:4" ht="15">
      <c r="B986"/>
      <c r="C986"/>
      <c r="D986"/>
    </row>
    <row r="987" spans="2:4" ht="15">
      <c r="B987"/>
      <c r="C987"/>
      <c r="D987"/>
    </row>
    <row r="988" spans="2:4" ht="15">
      <c r="B988"/>
      <c r="C988"/>
      <c r="D988"/>
    </row>
    <row r="989" spans="2:4" ht="15">
      <c r="B989"/>
      <c r="C989"/>
      <c r="D989"/>
    </row>
    <row r="990" spans="2:4" ht="15">
      <c r="B990"/>
      <c r="C990"/>
      <c r="D990"/>
    </row>
    <row r="991" spans="2:4" ht="15">
      <c r="B991"/>
      <c r="C991"/>
      <c r="D991"/>
    </row>
    <row r="992" spans="2:4" ht="15">
      <c r="B992"/>
      <c r="C992"/>
      <c r="D992"/>
    </row>
    <row r="993" spans="2:4" ht="15">
      <c r="B993"/>
      <c r="C993"/>
      <c r="D993"/>
    </row>
    <row r="994" spans="2:4" ht="15">
      <c r="B994"/>
      <c r="C994"/>
      <c r="D994"/>
    </row>
    <row r="995" spans="2:4" ht="15">
      <c r="B995"/>
      <c r="C995"/>
      <c r="D995"/>
    </row>
    <row r="996" spans="2:4" ht="15">
      <c r="B996"/>
      <c r="C996"/>
      <c r="D996"/>
    </row>
    <row r="997" spans="2:4" ht="15">
      <c r="B997"/>
      <c r="C997"/>
      <c r="D997"/>
    </row>
    <row r="998" spans="2:4" ht="15">
      <c r="B998"/>
      <c r="C998"/>
      <c r="D998"/>
    </row>
    <row r="999" spans="2:4" ht="15">
      <c r="B999"/>
      <c r="C999"/>
      <c r="D999"/>
    </row>
    <row r="1000" spans="2:4" ht="15">
      <c r="B1000"/>
      <c r="C1000"/>
      <c r="D1000"/>
    </row>
    <row r="1001" spans="2:4" ht="15">
      <c r="B1001"/>
      <c r="C1001"/>
      <c r="D1001"/>
    </row>
    <row r="1002" spans="2:4" ht="15">
      <c r="B1002"/>
      <c r="C1002"/>
      <c r="D1002"/>
    </row>
    <row r="1003" spans="2:4" ht="15">
      <c r="B1003"/>
      <c r="C1003"/>
      <c r="D1003"/>
    </row>
    <row r="1004" spans="2:4" ht="15">
      <c r="B1004"/>
      <c r="C1004"/>
      <c r="D1004"/>
    </row>
    <row r="1005" spans="2:4" ht="15">
      <c r="B1005"/>
      <c r="C1005"/>
      <c r="D1005"/>
    </row>
    <row r="1006" spans="2:4" ht="15">
      <c r="B1006"/>
      <c r="C1006"/>
      <c r="D1006"/>
    </row>
    <row r="1007" spans="2:4" ht="15">
      <c r="B1007"/>
      <c r="C1007"/>
      <c r="D1007"/>
    </row>
    <row r="1008" spans="2:4" ht="15">
      <c r="B1008"/>
      <c r="C1008"/>
      <c r="D1008"/>
    </row>
    <row r="1009" spans="2:4" ht="15">
      <c r="B1009"/>
      <c r="C1009"/>
      <c r="D1009"/>
    </row>
    <row r="1010" spans="2:4" ht="15">
      <c r="B1010"/>
      <c r="C1010"/>
      <c r="D1010"/>
    </row>
    <row r="1011" spans="2:4" ht="15">
      <c r="B1011"/>
      <c r="C1011"/>
      <c r="D1011"/>
    </row>
    <row r="1012" spans="2:4" ht="15">
      <c r="B1012"/>
      <c r="C1012"/>
      <c r="D1012"/>
    </row>
    <row r="1013" spans="2:4" ht="15">
      <c r="B1013" s="16">
        <f>-(D1012*B$2+C1012*B$3*2*SQRT(B$1*B$2))/B$1</f>
        <v>0</v>
      </c>
      <c r="C1013"/>
      <c r="D1013"/>
    </row>
    <row r="1014" spans="2:4" ht="15">
      <c r="B1014" s="16">
        <f>-(D1013*B$2+C1013*B$3*2*SQRT(B$1*B$2))/B$1</f>
        <v>0</v>
      </c>
      <c r="C1014"/>
      <c r="D1014"/>
    </row>
    <row r="1015" spans="2:4" ht="15">
      <c r="B1015" s="16">
        <f>-(D1014*B$2+C1014*B$3*2*SQRT(B$1*B$2))/B$1</f>
        <v>0</v>
      </c>
      <c r="C1015" s="16">
        <f>C1014+B1015*B$4</f>
        <v>0</v>
      </c>
      <c r="D1015" s="16">
        <f>D1014+C1015*B$4</f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</cp:lastModifiedBy>
  <dcterms:created xsi:type="dcterms:W3CDTF">2009-07-11T02:30:32Z</dcterms:created>
  <dcterms:modified xsi:type="dcterms:W3CDTF">2011-02-24T00:53:05Z</dcterms:modified>
  <cp:category/>
  <cp:version/>
  <cp:contentType/>
  <cp:contentStatus/>
</cp:coreProperties>
</file>